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6 ekonom\private\Slavíková\WEB\2017\3Q\"/>
    </mc:Choice>
  </mc:AlternateContent>
  <bookViews>
    <workbookView xWindow="14510" yWindow="-20" windowWidth="14310" windowHeight="12450" xr2:uid="{00000000-000D-0000-FFFF-FFFF00000000}"/>
  </bookViews>
  <sheets>
    <sheet name="rozvaha" sheetId="1" r:id="rId1"/>
    <sheet name="výsledovka" sheetId="2" r:id="rId2"/>
  </sheets>
  <calcPr calcId="171027"/>
</workbook>
</file>

<file path=xl/calcChain.xml><?xml version="1.0" encoding="utf-8"?>
<calcChain xmlns="http://schemas.openxmlformats.org/spreadsheetml/2006/main">
  <c r="H71" i="1" l="1"/>
  <c r="H83" i="1"/>
  <c r="H60" i="1"/>
  <c r="H50" i="1"/>
  <c r="H87" i="1" s="1"/>
  <c r="H42" i="1"/>
  <c r="H38" i="1"/>
  <c r="H27" i="1"/>
  <c r="H18" i="1"/>
  <c r="H10" i="1" s="1"/>
  <c r="H49" i="1" s="1"/>
  <c r="H13" i="1"/>
  <c r="F83" i="2"/>
  <c r="E76" i="2"/>
  <c r="F78" i="2" s="1"/>
  <c r="F60" i="2"/>
  <c r="F54" i="2"/>
  <c r="E53" i="2"/>
  <c r="E49" i="2"/>
  <c r="E46" i="2"/>
  <c r="F49" i="2" s="1"/>
  <c r="F40" i="2"/>
  <c r="E38" i="2"/>
  <c r="F33" i="2"/>
  <c r="F25" i="2"/>
  <c r="E18" i="2"/>
  <c r="E15" i="2"/>
  <c r="F18" i="2" s="1"/>
  <c r="E9" i="2"/>
  <c r="E7" i="2"/>
  <c r="F68" i="2" l="1"/>
  <c r="F71" i="2" s="1"/>
  <c r="F9" i="2"/>
  <c r="F28" i="2" s="1"/>
  <c r="F70" i="2" s="1"/>
  <c r="F88" i="2" s="1"/>
  <c r="F94" i="2" s="1"/>
</calcChain>
</file>

<file path=xl/sharedStrings.xml><?xml version="1.0" encoding="utf-8"?>
<sst xmlns="http://schemas.openxmlformats.org/spreadsheetml/2006/main" count="1118" uniqueCount="258">
  <si>
    <t>Finanční údaje o činnosti společnosti</t>
  </si>
  <si>
    <t>Finanční výkazy</t>
  </si>
  <si>
    <t>Výkaz finanční pozice</t>
  </si>
  <si>
    <t>V tisících Kč</t>
  </si>
  <si>
    <t>Rozvaha (netto)</t>
  </si>
  <si>
    <t>Číslo řádku</t>
  </si>
  <si>
    <t>Aktuální období 30.09. 2016</t>
  </si>
  <si>
    <t>A.</t>
  </si>
  <si>
    <t>Pohledávky za upsaný základní kapitál</t>
  </si>
  <si>
    <t>B.</t>
  </si>
  <si>
    <t>a)</t>
  </si>
  <si>
    <t>zřizovací výdaje</t>
  </si>
  <si>
    <t>b)</t>
  </si>
  <si>
    <t>goodwill</t>
  </si>
  <si>
    <t>C.</t>
  </si>
  <si>
    <t xml:space="preserve">I. </t>
  </si>
  <si>
    <t xml:space="preserve">    a)</t>
  </si>
  <si>
    <t>provozní nemovitosti</t>
  </si>
  <si>
    <t xml:space="preserve">                                 </t>
  </si>
  <si>
    <t>II.</t>
  </si>
  <si>
    <t xml:space="preserve">    1.</t>
  </si>
  <si>
    <t>Podíly v ovládaných osobách</t>
  </si>
  <si>
    <t xml:space="preserve">    2.</t>
  </si>
  <si>
    <t>Dluhové cenné papíry vydané ovládanými osobami a půjčky těmto osobám</t>
  </si>
  <si>
    <t>19</t>
  </si>
  <si>
    <t xml:space="preserve">    3.</t>
  </si>
  <si>
    <t>Podíly s podstatným vlivem</t>
  </si>
  <si>
    <t xml:space="preserve">    4.</t>
  </si>
  <si>
    <t>Dluhové cenné papíry vydané osobami, ve kterých má účetní jednotka podstatný vliv, a půjčky těmto osobám</t>
  </si>
  <si>
    <t>III.</t>
  </si>
  <si>
    <t>22</t>
  </si>
  <si>
    <t>Akcie a ostatní cenné papíry s proměnlivým výnosem, ostatní podíly</t>
  </si>
  <si>
    <t>Dluhové cenné papíry</t>
  </si>
  <si>
    <t>24</t>
  </si>
  <si>
    <t>Finanční umístění v investičních sdruženích</t>
  </si>
  <si>
    <t>Ostatní půjčky</t>
  </si>
  <si>
    <t xml:space="preserve">    5.</t>
  </si>
  <si>
    <t>Depozita u finančních institucí</t>
  </si>
  <si>
    <t xml:space="preserve">    6.</t>
  </si>
  <si>
    <t>Ostatní finanční umístění</t>
  </si>
  <si>
    <t>28</t>
  </si>
  <si>
    <t>IV.</t>
  </si>
  <si>
    <t>Depozita při aktivním zajištění</t>
  </si>
  <si>
    <t>29</t>
  </si>
  <si>
    <t>D.</t>
  </si>
  <si>
    <t>Finanční umístění životního pojištění, je-li nositelem investičního rizika pojistník</t>
  </si>
  <si>
    <t>E.</t>
  </si>
  <si>
    <t xml:space="preserve">Dlužníci </t>
  </si>
  <si>
    <t xml:space="preserve"> I.</t>
  </si>
  <si>
    <t xml:space="preserve">Pohledávky z operací přímého pojištění </t>
  </si>
  <si>
    <t>31</t>
  </si>
  <si>
    <t xml:space="preserve">  1.</t>
  </si>
  <si>
    <t xml:space="preserve">   a)</t>
  </si>
  <si>
    <t xml:space="preserve">pohledávky za ovládanými osobami </t>
  </si>
  <si>
    <t xml:space="preserve">   b)</t>
  </si>
  <si>
    <t>pohledávky za pojistníky</t>
  </si>
  <si>
    <t xml:space="preserve">  2.</t>
  </si>
  <si>
    <t xml:space="preserve"> II.</t>
  </si>
  <si>
    <t>Pohledávky z operací zajištění, z toho:</t>
  </si>
  <si>
    <t>38</t>
  </si>
  <si>
    <t xml:space="preserve"> III.</t>
  </si>
  <si>
    <t>Ostatní pohledávky, z toho:</t>
  </si>
  <si>
    <t>pohledávky za ovládanými osobami</t>
  </si>
  <si>
    <t>pohledávky za osobami, ve kterých má účetní jednotka                                                       podstatný vliv</t>
  </si>
  <si>
    <t>F.</t>
  </si>
  <si>
    <t>Ostatní aktiva</t>
  </si>
  <si>
    <t>I.</t>
  </si>
  <si>
    <t>Dlouhodobý hm. majetek, jiný než pozemky a stavby (nemovit.), a zásoby</t>
  </si>
  <si>
    <t>Hotovost na účtech u finančních institucí a hotovost v pokladně</t>
  </si>
  <si>
    <t>46</t>
  </si>
  <si>
    <t>Jiná aktiva</t>
  </si>
  <si>
    <t>47</t>
  </si>
  <si>
    <t>G.</t>
  </si>
  <si>
    <t>Přechodné účty aktiv</t>
  </si>
  <si>
    <t>48</t>
  </si>
  <si>
    <t>Naběhlé úroky a nájemné</t>
  </si>
  <si>
    <t>49</t>
  </si>
  <si>
    <t>Odložené pořizovací náklady na pojistné smlouvy, v tom odděleně:</t>
  </si>
  <si>
    <t>50</t>
  </si>
  <si>
    <t xml:space="preserve">a) </t>
  </si>
  <si>
    <t>v životním pojištění</t>
  </si>
  <si>
    <t>51</t>
  </si>
  <si>
    <t xml:space="preserve">b) </t>
  </si>
  <si>
    <t>v neživotním pojištění</t>
  </si>
  <si>
    <t>52</t>
  </si>
  <si>
    <t>Ostatní přechodné účty aktiv, z toho:</t>
  </si>
  <si>
    <t>53</t>
  </si>
  <si>
    <t>dohadné položky aktivní</t>
  </si>
  <si>
    <t>54</t>
  </si>
  <si>
    <t>AKTIVA  CELKEM</t>
  </si>
  <si>
    <t>Vlastní kapitál</t>
  </si>
  <si>
    <t>55</t>
  </si>
  <si>
    <t>Základní kapitál, z toho:</t>
  </si>
  <si>
    <t>56</t>
  </si>
  <si>
    <t>změny základního kapitálu</t>
  </si>
  <si>
    <t>57</t>
  </si>
  <si>
    <t>Emisní ážio</t>
  </si>
  <si>
    <t>59</t>
  </si>
  <si>
    <t>Rezervní fond na nové ocenění</t>
  </si>
  <si>
    <t>60</t>
  </si>
  <si>
    <t>Ostatní kapitálové fondy</t>
  </si>
  <si>
    <t>61</t>
  </si>
  <si>
    <t>V.</t>
  </si>
  <si>
    <t>Rezervní fond a ostatní fondy ze zisku</t>
  </si>
  <si>
    <t>62</t>
  </si>
  <si>
    <t>VI.</t>
  </si>
  <si>
    <t>Nerozdělený zisk minulých účetních období nebo neuhrazená ztráta minulých účetních období</t>
  </si>
  <si>
    <t>63</t>
  </si>
  <si>
    <t>VII.</t>
  </si>
  <si>
    <t>Zisk nebo ztráta běžného účetního období</t>
  </si>
  <si>
    <t>64</t>
  </si>
  <si>
    <t>Podřízená pasiva</t>
  </si>
  <si>
    <t>65</t>
  </si>
  <si>
    <t>Technické rezervy</t>
  </si>
  <si>
    <t>66</t>
  </si>
  <si>
    <t>1.</t>
  </si>
  <si>
    <t>Rezerva na nezasloužené pojistné</t>
  </si>
  <si>
    <t>67</t>
  </si>
  <si>
    <t>2.</t>
  </si>
  <si>
    <t>70</t>
  </si>
  <si>
    <t>3.</t>
  </si>
  <si>
    <t>73</t>
  </si>
  <si>
    <t>4.</t>
  </si>
  <si>
    <t>Rezerva na splnění závazků z použité technické úrokové miry</t>
  </si>
  <si>
    <t>Technická rezerva životního pojištění, je-li nositelem investičního rizika pojistník</t>
  </si>
  <si>
    <t>89</t>
  </si>
  <si>
    <t xml:space="preserve">Rezervy </t>
  </si>
  <si>
    <t>90</t>
  </si>
  <si>
    <t>Rezerva na důchody a podobné závazky</t>
  </si>
  <si>
    <t>91</t>
  </si>
  <si>
    <t>Rezerva na daně</t>
  </si>
  <si>
    <t>92</t>
  </si>
  <si>
    <t>Ostatní rezervy</t>
  </si>
  <si>
    <t>93</t>
  </si>
  <si>
    <t>Depozita při pasivním zajištění</t>
  </si>
  <si>
    <t>94</t>
  </si>
  <si>
    <t>Věřitelé</t>
  </si>
  <si>
    <t>95</t>
  </si>
  <si>
    <t>Závazky z operací přímého pojištění, z toho:</t>
  </si>
  <si>
    <t>96</t>
  </si>
  <si>
    <t>závazky vůči ovládaným osobám</t>
  </si>
  <si>
    <t>97</t>
  </si>
  <si>
    <t>závazky vůči osobám, ve kterých má účetní jednotka podstatný vliv</t>
  </si>
  <si>
    <t>98</t>
  </si>
  <si>
    <t>Závazky z operací zajištění, z toho:</t>
  </si>
  <si>
    <t>99</t>
  </si>
  <si>
    <t>Výpůjčky zaručené dluhopisem, z toho:</t>
  </si>
  <si>
    <t>102</t>
  </si>
  <si>
    <t>Závazky vůči finančním institucím, z toho:</t>
  </si>
  <si>
    <t>107</t>
  </si>
  <si>
    <t>108</t>
  </si>
  <si>
    <t>Ostatní závazky, z toho:</t>
  </si>
  <si>
    <t>110</t>
  </si>
  <si>
    <t>daňové závazky a závazky ze sociálního zabezpečení</t>
  </si>
  <si>
    <t>111</t>
  </si>
  <si>
    <t>112</t>
  </si>
  <si>
    <t>Garanční fond Kanceláře</t>
  </si>
  <si>
    <t>114</t>
  </si>
  <si>
    <t>H.</t>
  </si>
  <si>
    <t>Přechodné účty pasiv</t>
  </si>
  <si>
    <t>115</t>
  </si>
  <si>
    <t>Výdaje příštích období a výnosy příštích období</t>
  </si>
  <si>
    <t>116</t>
  </si>
  <si>
    <t>Ostatní přechodné účty pasiv, z toho:</t>
  </si>
  <si>
    <t>117</t>
  </si>
  <si>
    <t>dohadné položky pasívní</t>
  </si>
  <si>
    <t>118</t>
  </si>
  <si>
    <t>PASIVA  CELKEM</t>
  </si>
  <si>
    <t xml:space="preserve"> I. TECHNICKÝ ÚČET K NEŽIVOTNÍMU POJIŠŤĚNÍ</t>
  </si>
  <si>
    <t>Základna</t>
  </si>
  <si>
    <t>Mezi- součet</t>
  </si>
  <si>
    <t>Výsledek</t>
  </si>
  <si>
    <t>1. Zasloužené pojistné, očištěné od zajištění:</t>
  </si>
  <si>
    <t>x</t>
  </si>
  <si>
    <t>a) předepsané hrubé pojistné</t>
  </si>
  <si>
    <t>c) změna stavu hrubé výše rezervy na nezasloužené pojistné (+/-)</t>
  </si>
  <si>
    <t>2. Převedené výnosy z finančního umístění (investic) z netechnického účtu</t>
  </si>
  <si>
    <t>3. Ostatní technické výnosy, očištěné od zajištění</t>
  </si>
  <si>
    <t>4. Náklady na pojistná plnění, očištěné od zajištění:</t>
  </si>
  <si>
    <t>a) náklady na pojistná plnění:</t>
  </si>
  <si>
    <t>b) změna stavu rezervy na pojistná plnění:</t>
  </si>
  <si>
    <t>5. Změna stavu ostatních technických rezerv, očištěné od zajištění (+/-)</t>
  </si>
  <si>
    <t>6. Prémie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</si>
  <si>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</si>
  <si>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</si>
  <si>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</si>
  <si>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</si>
  <si>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8. Ostatní technické náklady, očištěné od zajištění</t>
  </si>
  <si>
    <t>9. Změna stavu vyrovnávací rezervy (+/-)</t>
  </si>
  <si>
    <t xml:space="preserve">10. Mezisoučet, zůstatek (výsledek) technického účtu k neživotnímu pojištění                        </t>
  </si>
  <si>
    <t xml:space="preserve"> II. TECHNICKÝ ÚČET K ŽIVOTNÍMU POJIŠTĚNÍ</t>
  </si>
  <si>
    <t>c) změna stavu rezervy na nezasloužené pojistné, očištěná od zajištění (+/-)</t>
  </si>
  <si>
    <t>a) výnosy z podílů se zvláštním uvedením těch, které pocházejí z ovládaných osob</t>
  </si>
  <si>
    <t>4. Ostatní technické výnosy, očištěné od zajištění</t>
  </si>
  <si>
    <t>5. Náklady na pojistná plnění, očištěné od zajištění:</t>
  </si>
  <si>
    <t>6. Změna stavu ostatních technických rezerv, očištěná od zajištění (+/-):</t>
  </si>
  <si>
    <t>a) rezervy v životním pojištění:</t>
  </si>
  <si>
    <t>b) ostatní technické rezervy, očištěné od zajištění</t>
  </si>
  <si>
    <t>7. Prémie a slevy, očištěné od zajištění</t>
  </si>
  <si>
    <t>8. Čistá výše provozních nákladů:</t>
  </si>
  <si>
    <t>11. Ostatní technické náklady, očištěné od zajištění</t>
  </si>
  <si>
    <t xml:space="preserve">12. Převod výnosů z finančního umístění (investic) na Netechnický účet </t>
  </si>
  <si>
    <t xml:space="preserve">13. Mezisoučet, zůstatek (výsledek) Technického účtu k životnímu pojištění </t>
  </si>
  <si>
    <t xml:space="preserve"> III. NETECHNICKÝ ÚČET</t>
  </si>
  <si>
    <t>1. Výsledek Technického účtu k neživotnímu pojištění (položka I.10.)</t>
  </si>
  <si>
    <t>2. Výsledek Technického účtu k životnímu pojištění (položka II.13.)</t>
  </si>
  <si>
    <t>4. Převedené výnosy finančního umístění  z tech. účtu k životnímu pojištění</t>
  </si>
  <si>
    <t>7. Ostatní výnosy</t>
  </si>
  <si>
    <t>8. Ostatní náklady</t>
  </si>
  <si>
    <t>9. Daň z příjmů z běžné činnosti</t>
  </si>
  <si>
    <t>10. Zisk nebo ztráta z běžné činnosti po zdanění</t>
  </si>
  <si>
    <t>11. Mimořádné náklady</t>
  </si>
  <si>
    <t>12. Mimořádné výnosy</t>
  </si>
  <si>
    <t>13. Mimořádný zisk nebo ztráta</t>
  </si>
  <si>
    <t>14. Daň z příjmů z mimořádné činnosti</t>
  </si>
  <si>
    <t>15. Ostatní daně neuvedené v předcházejících položkách</t>
  </si>
  <si>
    <t>16. Zisk nebo ztráta za účetní období</t>
  </si>
  <si>
    <t xml:space="preserve">  aa) hrubá výše</t>
  </si>
  <si>
    <t xml:space="preserve">  aa) výnosy z pozemků a staveb - nemovitostí</t>
  </si>
  <si>
    <t xml:space="preserve">  bb) výnosy z ostatních investic</t>
  </si>
  <si>
    <t xml:space="preserve">  aa) výnosy z pozemků a staveb (nemovitostí)</t>
  </si>
  <si>
    <t>Aktuální období 31.12.2016</t>
  </si>
  <si>
    <t>Aktuální období 31.12. 2016</t>
  </si>
  <si>
    <t>Dlouhodobý nehmotný majetek</t>
  </si>
  <si>
    <t>Investice</t>
  </si>
  <si>
    <t>Pozemky a stavby, z toho:</t>
  </si>
  <si>
    <t>Investice v podnikatelských seskupeních</t>
  </si>
  <si>
    <t>Jiné investice</t>
  </si>
  <si>
    <t>Pojistníci, z toho:</t>
  </si>
  <si>
    <t>Pojišťovací zprostředkovatelé, z toho:</t>
  </si>
  <si>
    <t>Aktuální období 31.3. 2017</t>
  </si>
  <si>
    <t>Rezerva na životní pojištění</t>
  </si>
  <si>
    <t>Rezerva na pojistná plnění nevyřízených pojistných událostí</t>
  </si>
  <si>
    <t>b) pojistné postoupené zajistitelům (-)</t>
  </si>
  <si>
    <t>d) změna stavu rezervy na nezasloužené pojistné, podíl zajistitelů (+/-)</t>
  </si>
  <si>
    <t xml:space="preserve">  bb) podíl zajistitelů (-)</t>
  </si>
  <si>
    <t>d) provize od zajistitelů a podíly na ziscích (-)</t>
  </si>
  <si>
    <t>2. Výnosy z investic:</t>
  </si>
  <si>
    <t>b) výnosy z ostatních investic, se zvl. uv. těch,  z ovládaných osob, v tom:</t>
  </si>
  <si>
    <t>c) změny hodnoty investic</t>
  </si>
  <si>
    <t>d) výnosy z realizace investic</t>
  </si>
  <si>
    <t>3. Přírůstky hodnoty investic</t>
  </si>
  <si>
    <t>9. Náklady na investice</t>
  </si>
  <si>
    <t>a) náklady na správu investic, včetně úroků</t>
  </si>
  <si>
    <t>b) změna hodnoty investic</t>
  </si>
  <si>
    <t>c) náklady spojené s realizací investic</t>
  </si>
  <si>
    <t>10. Úbytky hodnoty investic</t>
  </si>
  <si>
    <t>3. Výnosy z investic</t>
  </si>
  <si>
    <t xml:space="preserve">b) výnosy z ostatních investic, se zvl. uv. těch,  z ovládaných osob, v tom:           </t>
  </si>
  <si>
    <t>5. Náklady na investic</t>
  </si>
  <si>
    <t>b) změny hodnoty investic</t>
  </si>
  <si>
    <t>6. Převod výnosů z investic na tech. účet k neživotnímu pojištění</t>
  </si>
  <si>
    <t>Aktuální období 31.3.2017</t>
  </si>
  <si>
    <t>a) pohledávky za ovládanými osobami</t>
  </si>
  <si>
    <t>Aktuální období 30.6. 2017</t>
  </si>
  <si>
    <t>Aktuální období 30.6.2017</t>
  </si>
  <si>
    <t>Aktuální období 30.9.2017</t>
  </si>
  <si>
    <t>Aktuální období 30.9.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</si>
</sst>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6"/>
      <color indexed="8"/>
      <name val="Calibri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7"/>
      <color indexed="8"/>
      <name val="Arial"/>
      <family val="2"/>
      <charset val="238"/>
    </font>
    <font>
      <b/>
      <sz val="7"/>
      <name val="Arial CE"/>
      <family val="2"/>
      <charset val="238"/>
    </font>
    <font>
      <b/>
      <sz val="11"/>
      <color indexed="8"/>
      <name val="Calibri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1"/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9" fillId="0" borderId="0" xfId="1" quotePrefix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49" fontId="9" fillId="0" borderId="0" xfId="1" applyNumberFormat="1" applyFont="1" applyBorder="1" applyAlignment="1">
      <alignment horizontal="right" vertical="center"/>
    </xf>
    <xf numFmtId="0" fontId="9" fillId="0" borderId="0" xfId="1" applyNumberFormat="1" applyFont="1" applyBorder="1" applyAlignment="1">
      <alignment horizontal="center" vertical="center"/>
    </xf>
    <xf numFmtId="0" fontId="9" fillId="0" borderId="0" xfId="1" quotePrefix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49" fontId="9" fillId="0" borderId="0" xfId="1" applyNumberFormat="1" applyFont="1" applyBorder="1" applyAlignment="1">
      <alignment horizontal="left" vertical="center"/>
    </xf>
    <xf numFmtId="0" fontId="9" fillId="0" borderId="6" xfId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Border="1" applyAlignment="1">
      <alignment vertical="center" wrapText="1"/>
    </xf>
    <xf numFmtId="3" fontId="9" fillId="2" borderId="5" xfId="1" applyNumberFormat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horizontal="center" vertical="center"/>
    </xf>
    <xf numFmtId="3" fontId="9" fillId="2" borderId="8" xfId="1" applyNumberFormat="1" applyFont="1" applyFill="1" applyBorder="1" applyAlignment="1">
      <alignment horizontal="left" vertical="center"/>
    </xf>
    <xf numFmtId="3" fontId="9" fillId="2" borderId="4" xfId="1" applyNumberFormat="1" applyFont="1" applyFill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4" xfId="1" applyFont="1" applyBorder="1" applyAlignment="1">
      <alignment vertical="center"/>
    </xf>
    <xf numFmtId="49" fontId="9" fillId="0" borderId="4" xfId="1" applyNumberFormat="1" applyFont="1" applyBorder="1" applyAlignment="1">
      <alignment horizontal="right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vertical="center"/>
    </xf>
    <xf numFmtId="0" fontId="9" fillId="0" borderId="5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vertical="center"/>
    </xf>
    <xf numFmtId="3" fontId="9" fillId="0" borderId="4" xfId="1" applyNumberFormat="1" applyFont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right" vertical="center"/>
    </xf>
    <xf numFmtId="3" fontId="9" fillId="0" borderId="9" xfId="1" applyNumberFormat="1" applyFont="1" applyBorder="1" applyAlignment="1">
      <alignment horizontal="right" vertical="center"/>
    </xf>
    <xf numFmtId="3" fontId="9" fillId="0" borderId="9" xfId="1" applyNumberFormat="1" applyFont="1" applyFill="1" applyBorder="1" applyAlignment="1">
      <alignment horizontal="right" vertical="center"/>
    </xf>
    <xf numFmtId="3" fontId="9" fillId="3" borderId="10" xfId="1" applyNumberFormat="1" applyFont="1" applyFill="1" applyBorder="1" applyAlignment="1">
      <alignment horizontal="right" vertical="center"/>
    </xf>
    <xf numFmtId="3" fontId="9" fillId="3" borderId="2" xfId="1" applyNumberFormat="1" applyFont="1" applyFill="1" applyBorder="1" applyAlignment="1">
      <alignment horizontal="right" vertical="center"/>
    </xf>
    <xf numFmtId="3" fontId="9" fillId="0" borderId="9" xfId="1" applyNumberFormat="1" applyFont="1" applyFill="1" applyBorder="1" applyAlignment="1">
      <alignment vertical="center"/>
    </xf>
    <xf numFmtId="14" fontId="9" fillId="5" borderId="2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3" fontId="9" fillId="0" borderId="11" xfId="1" applyNumberFormat="1" applyFont="1" applyFill="1" applyBorder="1" applyAlignment="1">
      <alignment vertical="center"/>
    </xf>
    <xf numFmtId="3" fontId="10" fillId="0" borderId="9" xfId="1" applyNumberFormat="1" applyFont="1" applyFill="1" applyBorder="1" applyAlignment="1">
      <alignment vertical="center"/>
    </xf>
    <xf numFmtId="3" fontId="11" fillId="0" borderId="9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/>
    </xf>
    <xf numFmtId="0" fontId="9" fillId="0" borderId="3" xfId="1" quotePrefix="1" applyFont="1" applyBorder="1" applyAlignment="1">
      <alignment horizontal="center" vertical="center"/>
    </xf>
    <xf numFmtId="3" fontId="9" fillId="0" borderId="10" xfId="1" applyNumberFormat="1" applyFont="1" applyFill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8" fillId="0" borderId="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/>
    </xf>
    <xf numFmtId="0" fontId="9" fillId="0" borderId="3" xfId="1" applyFont="1" applyBorder="1" applyAlignment="1">
      <alignment vertical="center" wrapText="1"/>
    </xf>
    <xf numFmtId="0" fontId="9" fillId="0" borderId="8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0" xfId="1" applyFont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2" fillId="0" borderId="3" xfId="1" applyFont="1" applyBorder="1" applyAlignment="1"/>
    <xf numFmtId="0" fontId="13" fillId="0" borderId="0" xfId="0" applyFont="1"/>
    <xf numFmtId="0" fontId="12" fillId="0" borderId="7" xfId="1" applyFont="1" applyBorder="1"/>
    <xf numFmtId="0" fontId="12" fillId="0" borderId="1" xfId="1" applyFont="1" applyBorder="1"/>
    <xf numFmtId="3" fontId="14" fillId="0" borderId="8" xfId="1" applyNumberFormat="1" applyFont="1" applyFill="1" applyBorder="1" applyAlignment="1">
      <alignment horizontal="center"/>
    </xf>
    <xf numFmtId="3" fontId="14" fillId="0" borderId="4" xfId="1" applyNumberFormat="1" applyFont="1" applyFill="1" applyBorder="1" applyAlignment="1">
      <alignment horizontal="center"/>
    </xf>
    <xf numFmtId="3" fontId="14" fillId="0" borderId="13" xfId="1" applyNumberFormat="1" applyFont="1" applyFill="1" applyBorder="1" applyAlignment="1">
      <alignment horizontal="center"/>
    </xf>
    <xf numFmtId="0" fontId="15" fillId="0" borderId="5" xfId="1" applyFont="1" applyBorder="1" applyAlignment="1">
      <alignment vertical="center"/>
    </xf>
    <xf numFmtId="0" fontId="16" fillId="0" borderId="0" xfId="1" applyFont="1" applyBorder="1"/>
    <xf numFmtId="0" fontId="15" fillId="0" borderId="0" xfId="1" applyFont="1" applyBorder="1" applyAlignment="1">
      <alignment vertical="center"/>
    </xf>
    <xf numFmtId="3" fontId="14" fillId="0" borderId="8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horizontal="center" wrapText="1"/>
    </xf>
    <xf numFmtId="3" fontId="14" fillId="0" borderId="13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3" fontId="14" fillId="0" borderId="5" xfId="1" applyNumberFormat="1" applyFont="1" applyBorder="1" applyAlignment="1">
      <alignment horizontal="center"/>
    </xf>
    <xf numFmtId="3" fontId="14" fillId="0" borderId="0" xfId="1" applyNumberFormat="1" applyFont="1" applyBorder="1" applyAlignment="1">
      <alignment horizontal="center"/>
    </xf>
    <xf numFmtId="3" fontId="14" fillId="0" borderId="14" xfId="1" applyNumberFormat="1" applyFont="1" applyBorder="1" applyAlignment="1">
      <alignment horizontal="center"/>
    </xf>
    <xf numFmtId="3" fontId="14" fillId="0" borderId="5" xfId="1" applyNumberFormat="1" applyFont="1" applyBorder="1"/>
    <xf numFmtId="3" fontId="14" fillId="0" borderId="0" xfId="1" applyNumberFormat="1" applyFont="1" applyBorder="1"/>
    <xf numFmtId="3" fontId="17" fillId="3" borderId="14" xfId="1" applyNumberFormat="1" applyFont="1" applyFill="1" applyBorder="1" applyAlignment="1">
      <alignment vertical="center"/>
    </xf>
    <xf numFmtId="3" fontId="17" fillId="3" borderId="0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3" fontId="14" fillId="0" borderId="14" xfId="1" applyNumberFormat="1" applyFont="1" applyBorder="1"/>
    <xf numFmtId="0" fontId="15" fillId="0" borderId="8" xfId="1" applyFont="1" applyBorder="1" applyAlignment="1">
      <alignment vertical="center"/>
    </xf>
    <xf numFmtId="0" fontId="15" fillId="0" borderId="4" xfId="1" applyFont="1" applyBorder="1" applyAlignment="1">
      <alignment vertical="center" wrapText="1"/>
    </xf>
    <xf numFmtId="3" fontId="14" fillId="0" borderId="8" xfId="1" applyNumberFormat="1" applyFont="1" applyBorder="1" applyAlignment="1">
      <alignment horizontal="center"/>
    </xf>
    <xf numFmtId="3" fontId="14" fillId="0" borderId="4" xfId="1" applyNumberFormat="1" applyFont="1" applyBorder="1" applyAlignment="1">
      <alignment horizontal="center"/>
    </xf>
    <xf numFmtId="3" fontId="17" fillId="3" borderId="13" xfId="1" applyNumberFormat="1" applyFont="1" applyFill="1" applyBorder="1" applyAlignment="1">
      <alignment vertical="center"/>
    </xf>
    <xf numFmtId="3" fontId="17" fillId="3" borderId="4" xfId="1" applyNumberFormat="1" applyFont="1" applyFill="1" applyBorder="1" applyAlignment="1">
      <alignment vertical="center"/>
    </xf>
    <xf numFmtId="0" fontId="15" fillId="0" borderId="5" xfId="1" applyFont="1" applyFill="1" applyBorder="1" applyAlignment="1">
      <alignment vertical="center"/>
    </xf>
    <xf numFmtId="3" fontId="14" fillId="0" borderId="7" xfId="1" applyNumberFormat="1" applyFont="1" applyFill="1" applyBorder="1"/>
    <xf numFmtId="3" fontId="14" fillId="0" borderId="1" xfId="1" applyNumberFormat="1" applyFont="1" applyFill="1" applyBorder="1"/>
    <xf numFmtId="3" fontId="14" fillId="0" borderId="12" xfId="1" applyNumberFormat="1" applyFont="1" applyFill="1" applyBorder="1"/>
    <xf numFmtId="0" fontId="15" fillId="4" borderId="0" xfId="1" applyFont="1" applyFill="1" applyBorder="1" applyAlignment="1">
      <alignment vertical="center"/>
    </xf>
    <xf numFmtId="3" fontId="14" fillId="0" borderId="5" xfId="1" applyNumberFormat="1" applyFont="1" applyBorder="1" applyAlignment="1">
      <alignment horizontal="right"/>
    </xf>
    <xf numFmtId="0" fontId="15" fillId="4" borderId="0" xfId="1" applyFont="1" applyFill="1" applyBorder="1" applyAlignment="1">
      <alignment vertical="center" wrapText="1"/>
    </xf>
    <xf numFmtId="0" fontId="15" fillId="4" borderId="0" xfId="1" applyFont="1" applyFill="1" applyBorder="1" applyAlignment="1">
      <alignment horizontal="left" vertical="center"/>
    </xf>
    <xf numFmtId="3" fontId="17" fillId="0" borderId="5" xfId="1" applyNumberFormat="1" applyFont="1" applyFill="1" applyBorder="1" applyAlignment="1">
      <alignment vertical="center"/>
    </xf>
    <xf numFmtId="3" fontId="17" fillId="0" borderId="5" xfId="1" applyNumberFormat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vertical="center"/>
    </xf>
    <xf numFmtId="0" fontId="15" fillId="4" borderId="3" xfId="1" applyFont="1" applyFill="1" applyBorder="1" applyAlignment="1">
      <alignment vertical="center"/>
    </xf>
    <xf numFmtId="0" fontId="15" fillId="0" borderId="3" xfId="1" applyFont="1" applyBorder="1" applyAlignment="1">
      <alignment vertical="center"/>
    </xf>
    <xf numFmtId="3" fontId="17" fillId="0" borderId="6" xfId="1" applyNumberFormat="1" applyFont="1" applyBorder="1" applyAlignment="1">
      <alignment horizontal="center" vertical="center"/>
    </xf>
    <xf numFmtId="3" fontId="14" fillId="0" borderId="3" xfId="1" applyNumberFormat="1" applyFont="1" applyBorder="1"/>
    <xf numFmtId="3" fontId="14" fillId="0" borderId="15" xfId="1" applyNumberFormat="1" applyFont="1" applyBorder="1" applyAlignment="1">
      <alignment horizontal="center"/>
    </xf>
    <xf numFmtId="3" fontId="14" fillId="0" borderId="3" xfId="1" applyNumberFormat="1" applyFont="1" applyBorder="1" applyAlignment="1">
      <alignment horizontal="center"/>
    </xf>
    <xf numFmtId="0" fontId="15" fillId="0" borderId="7" xfId="1" applyFont="1" applyBorder="1" applyAlignment="1">
      <alignment vertical="center"/>
    </xf>
    <xf numFmtId="0" fontId="15" fillId="4" borderId="1" xfId="1" applyFont="1" applyFill="1" applyBorder="1" applyAlignment="1">
      <alignment vertical="center"/>
    </xf>
    <xf numFmtId="0" fontId="15" fillId="0" borderId="1" xfId="1" applyFont="1" applyBorder="1" applyAlignment="1">
      <alignment vertical="center"/>
    </xf>
    <xf numFmtId="3" fontId="17" fillId="0" borderId="7" xfId="1" applyNumberFormat="1" applyFont="1" applyBorder="1" applyAlignment="1">
      <alignment horizontal="center" vertical="center"/>
    </xf>
    <xf numFmtId="3" fontId="14" fillId="0" borderId="1" xfId="1" applyNumberFormat="1" applyFont="1" applyBorder="1"/>
    <xf numFmtId="3" fontId="14" fillId="0" borderId="12" xfId="1" applyNumberFormat="1" applyFont="1" applyBorder="1" applyAlignment="1">
      <alignment horizontal="center"/>
    </xf>
    <xf numFmtId="3" fontId="14" fillId="0" borderId="1" xfId="1" applyNumberFormat="1" applyFont="1" applyBorder="1" applyAlignment="1">
      <alignment horizontal="center"/>
    </xf>
    <xf numFmtId="0" fontId="15" fillId="0" borderId="8" xfId="1" applyFont="1" applyFill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3" fontId="17" fillId="0" borderId="8" xfId="1" applyNumberFormat="1" applyFont="1" applyFill="1" applyBorder="1" applyAlignment="1">
      <alignment horizontal="center" vertical="center"/>
    </xf>
    <xf numFmtId="3" fontId="14" fillId="0" borderId="4" xfId="1" applyNumberFormat="1" applyFont="1" applyFill="1" applyBorder="1"/>
    <xf numFmtId="0" fontId="15" fillId="0" borderId="4" xfId="1" applyFont="1" applyBorder="1" applyAlignment="1">
      <alignment vertical="center"/>
    </xf>
    <xf numFmtId="3" fontId="17" fillId="0" borderId="8" xfId="1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9"/>
  <sheetViews>
    <sheetView tabSelected="1" workbookViewId="0">
      <selection activeCell="L1" sqref="L1:L1048576"/>
    </sheetView>
  </sheetViews>
  <sheetFormatPr defaultRowHeight="14.5" x14ac:dyDescent="0.35"/>
  <cols>
    <col min="6" max="6" width="29.453125" customWidth="1"/>
    <col min="8" max="10" width="8" bestFit="1" customWidth="1"/>
    <col min="12" max="12" width="0" hidden="1" customWidth="1"/>
  </cols>
  <sheetData>
    <row r="1" spans="1:12" ht="21" x14ac:dyDescent="0.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5.5" x14ac:dyDescent="0.3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.5" x14ac:dyDescent="0.3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3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46" x14ac:dyDescent="0.35">
      <c r="A5" s="54" t="s">
        <v>4</v>
      </c>
      <c r="B5" s="55"/>
      <c r="C5" s="55"/>
      <c r="D5" s="55"/>
      <c r="E5" s="55"/>
      <c r="F5" s="55"/>
      <c r="G5" s="2" t="s">
        <v>5</v>
      </c>
      <c r="H5" s="41" t="s">
        <v>257</v>
      </c>
      <c r="I5" s="41" t="s">
        <v>254</v>
      </c>
      <c r="J5" s="41" t="s">
        <v>230</v>
      </c>
      <c r="K5" s="41" t="s">
        <v>222</v>
      </c>
      <c r="L5" s="41" t="s">
        <v>6</v>
      </c>
    </row>
    <row r="6" spans="1:12" hidden="1" x14ac:dyDescent="0.35">
      <c r="A6" s="3" t="s">
        <v>7</v>
      </c>
      <c r="B6" s="4" t="s">
        <v>8</v>
      </c>
      <c r="C6" s="4"/>
      <c r="D6" s="4"/>
      <c r="E6" s="4"/>
      <c r="F6" s="4"/>
      <c r="G6" s="5">
        <v>10</v>
      </c>
      <c r="H6" s="35"/>
      <c r="I6" s="35"/>
      <c r="J6" s="35"/>
      <c r="K6" s="35">
        <v>0</v>
      </c>
      <c r="L6" s="35">
        <v>0</v>
      </c>
    </row>
    <row r="7" spans="1:12" x14ac:dyDescent="0.35">
      <c r="A7" s="3" t="s">
        <v>9</v>
      </c>
      <c r="B7" s="4" t="s">
        <v>223</v>
      </c>
      <c r="C7" s="4"/>
      <c r="D7" s="6"/>
      <c r="E7" s="6"/>
      <c r="F7" s="7"/>
      <c r="G7" s="8">
        <v>11</v>
      </c>
      <c r="H7" s="35">
        <v>675.7400000000016</v>
      </c>
      <c r="I7" s="35">
        <v>789</v>
      </c>
      <c r="J7" s="35">
        <v>822</v>
      </c>
      <c r="K7" s="35">
        <v>691.13199999999779</v>
      </c>
      <c r="L7" s="35">
        <v>783</v>
      </c>
    </row>
    <row r="8" spans="1:12" hidden="1" x14ac:dyDescent="0.35">
      <c r="A8" s="3" t="s">
        <v>10</v>
      </c>
      <c r="B8" s="4" t="s">
        <v>11</v>
      </c>
      <c r="C8" s="4"/>
      <c r="D8" s="4"/>
      <c r="E8" s="4"/>
      <c r="F8" s="7"/>
      <c r="G8" s="9">
        <v>12</v>
      </c>
      <c r="H8" s="36"/>
      <c r="I8" s="36"/>
      <c r="J8" s="36"/>
      <c r="K8" s="36"/>
      <c r="L8" s="36"/>
    </row>
    <row r="9" spans="1:12" hidden="1" x14ac:dyDescent="0.35">
      <c r="A9" s="3" t="s">
        <v>12</v>
      </c>
      <c r="B9" s="4" t="s">
        <v>13</v>
      </c>
      <c r="C9" s="4"/>
      <c r="D9" s="4"/>
      <c r="E9" s="4"/>
      <c r="F9" s="7"/>
      <c r="G9" s="9">
        <v>13</v>
      </c>
      <c r="H9" s="36"/>
      <c r="I9" s="36"/>
      <c r="J9" s="36"/>
      <c r="K9" s="36"/>
      <c r="L9" s="36"/>
    </row>
    <row r="10" spans="1:12" x14ac:dyDescent="0.35">
      <c r="A10" s="3" t="s">
        <v>14</v>
      </c>
      <c r="B10" s="4" t="s">
        <v>224</v>
      </c>
      <c r="C10" s="4"/>
      <c r="D10" s="4"/>
      <c r="E10" s="4"/>
      <c r="F10" s="6"/>
      <c r="G10" s="10">
        <v>14</v>
      </c>
      <c r="H10" s="35">
        <f>H11+H14+H18</f>
        <v>195619.78</v>
      </c>
      <c r="I10" s="35">
        <v>193623</v>
      </c>
      <c r="J10" s="35">
        <v>335641</v>
      </c>
      <c r="K10" s="35">
        <v>332084</v>
      </c>
      <c r="L10" s="35">
        <v>335310</v>
      </c>
    </row>
    <row r="11" spans="1:12" x14ac:dyDescent="0.35">
      <c r="A11" s="3" t="s">
        <v>15</v>
      </c>
      <c r="B11" s="11" t="s">
        <v>225</v>
      </c>
      <c r="C11" s="4"/>
      <c r="D11" s="4"/>
      <c r="E11" s="4"/>
      <c r="F11" s="7"/>
      <c r="G11" s="8">
        <v>15</v>
      </c>
      <c r="H11" s="37">
        <v>64286.859999999993</v>
      </c>
      <c r="I11" s="37">
        <v>64360</v>
      </c>
      <c r="J11" s="37">
        <v>64452</v>
      </c>
      <c r="K11" s="37">
        <v>64717.096999999994</v>
      </c>
      <c r="L11" s="37">
        <v>63091</v>
      </c>
    </row>
    <row r="12" spans="1:12" hidden="1" x14ac:dyDescent="0.35">
      <c r="A12" s="3" t="s">
        <v>16</v>
      </c>
      <c r="B12" s="11" t="s">
        <v>17</v>
      </c>
      <c r="C12" s="4"/>
      <c r="D12" s="4"/>
      <c r="E12" s="12" t="s">
        <v>18</v>
      </c>
      <c r="F12" s="6"/>
      <c r="G12" s="5">
        <v>16</v>
      </c>
      <c r="H12" s="36"/>
      <c r="I12" s="36"/>
      <c r="J12" s="36"/>
      <c r="K12" s="36">
        <v>0</v>
      </c>
      <c r="L12" s="36">
        <v>0</v>
      </c>
    </row>
    <row r="13" spans="1:12" x14ac:dyDescent="0.35">
      <c r="A13" s="3" t="s">
        <v>19</v>
      </c>
      <c r="B13" s="53" t="s">
        <v>226</v>
      </c>
      <c r="C13" s="53"/>
      <c r="D13" s="53"/>
      <c r="E13" s="53"/>
      <c r="F13" s="53"/>
      <c r="G13" s="10">
        <v>17</v>
      </c>
      <c r="H13" s="45">
        <f>H14</f>
        <v>3149.67</v>
      </c>
      <c r="I13" s="45">
        <v>5050</v>
      </c>
      <c r="J13" s="45">
        <v>5050</v>
      </c>
      <c r="K13" s="45">
        <v>5049.67</v>
      </c>
      <c r="L13" s="45">
        <v>9809</v>
      </c>
    </row>
    <row r="14" spans="1:12" x14ac:dyDescent="0.35">
      <c r="A14" s="3" t="s">
        <v>20</v>
      </c>
      <c r="B14" s="4" t="s">
        <v>21</v>
      </c>
      <c r="C14" s="4"/>
      <c r="D14" s="4"/>
      <c r="E14" s="4"/>
      <c r="F14" s="7"/>
      <c r="G14" s="9">
        <v>18</v>
      </c>
      <c r="H14" s="37">
        <v>3149.67</v>
      </c>
      <c r="I14" s="37">
        <v>5050</v>
      </c>
      <c r="J14" s="37">
        <v>5050</v>
      </c>
      <c r="K14" s="37">
        <v>5049.67</v>
      </c>
      <c r="L14" s="37">
        <v>9809</v>
      </c>
    </row>
    <row r="15" spans="1:12" ht="15" hidden="1" customHeight="1" x14ac:dyDescent="0.35">
      <c r="A15" s="3" t="s">
        <v>22</v>
      </c>
      <c r="B15" s="53" t="s">
        <v>23</v>
      </c>
      <c r="C15" s="53"/>
      <c r="D15" s="53"/>
      <c r="E15" s="53"/>
      <c r="F15" s="53"/>
      <c r="G15" s="5" t="s">
        <v>24</v>
      </c>
      <c r="H15" s="37"/>
      <c r="I15" s="37"/>
      <c r="J15" s="37"/>
      <c r="K15" s="37"/>
      <c r="L15" s="37"/>
    </row>
    <row r="16" spans="1:12" ht="15" hidden="1" customHeight="1" x14ac:dyDescent="0.35">
      <c r="A16" s="3" t="s">
        <v>25</v>
      </c>
      <c r="B16" s="53" t="s">
        <v>26</v>
      </c>
      <c r="C16" s="53"/>
      <c r="D16" s="53"/>
      <c r="E16" s="53"/>
      <c r="F16" s="53"/>
      <c r="G16" s="5">
        <v>20</v>
      </c>
      <c r="H16" s="37"/>
      <c r="I16" s="37"/>
      <c r="J16" s="37"/>
      <c r="K16" s="37"/>
      <c r="L16" s="37"/>
    </row>
    <row r="17" spans="1:12" ht="19.5" hidden="1" customHeight="1" x14ac:dyDescent="0.35">
      <c r="A17" s="3" t="s">
        <v>27</v>
      </c>
      <c r="B17" s="59" t="s">
        <v>28</v>
      </c>
      <c r="C17" s="59"/>
      <c r="D17" s="59"/>
      <c r="E17" s="59"/>
      <c r="F17" s="59"/>
      <c r="G17" s="5">
        <v>21</v>
      </c>
      <c r="H17" s="37"/>
      <c r="I17" s="37"/>
      <c r="J17" s="37"/>
      <c r="K17" s="37"/>
      <c r="L17" s="37"/>
    </row>
    <row r="18" spans="1:12" x14ac:dyDescent="0.35">
      <c r="A18" s="3" t="s">
        <v>29</v>
      </c>
      <c r="B18" s="53" t="s">
        <v>227</v>
      </c>
      <c r="C18" s="53"/>
      <c r="D18" s="53"/>
      <c r="E18" s="4"/>
      <c r="F18" s="7"/>
      <c r="G18" s="5" t="s">
        <v>30</v>
      </c>
      <c r="H18" s="45">
        <f>SUM(H19:H23)</f>
        <v>128183.25</v>
      </c>
      <c r="I18" s="45">
        <v>124213</v>
      </c>
      <c r="J18" s="45">
        <v>266140</v>
      </c>
      <c r="K18" s="45">
        <v>262317.397</v>
      </c>
      <c r="L18" s="45">
        <v>262410</v>
      </c>
    </row>
    <row r="19" spans="1:12" x14ac:dyDescent="0.35">
      <c r="A19" s="3" t="s">
        <v>20</v>
      </c>
      <c r="B19" s="4" t="s">
        <v>31</v>
      </c>
      <c r="C19" s="4"/>
      <c r="D19" s="4"/>
      <c r="E19" s="4"/>
      <c r="F19" s="4"/>
      <c r="G19" s="5">
        <v>23</v>
      </c>
      <c r="H19" s="40">
        <v>0</v>
      </c>
      <c r="I19" s="40">
        <v>0</v>
      </c>
      <c r="J19" s="40">
        <v>143972</v>
      </c>
      <c r="K19" s="40">
        <v>143972</v>
      </c>
      <c r="L19" s="40">
        <v>143972</v>
      </c>
    </row>
    <row r="20" spans="1:12" x14ac:dyDescent="0.35">
      <c r="A20" s="3" t="s">
        <v>22</v>
      </c>
      <c r="B20" s="4" t="s">
        <v>32</v>
      </c>
      <c r="C20" s="4"/>
      <c r="D20" s="4"/>
      <c r="E20" s="4"/>
      <c r="F20" s="7"/>
      <c r="G20" s="5" t="s">
        <v>33</v>
      </c>
      <c r="H20" s="40">
        <v>47983.25</v>
      </c>
      <c r="I20" s="40">
        <v>48948</v>
      </c>
      <c r="J20" s="40">
        <v>46903</v>
      </c>
      <c r="K20" s="40">
        <v>47180.486000000004</v>
      </c>
      <c r="L20" s="40">
        <v>47303</v>
      </c>
    </row>
    <row r="21" spans="1:12" ht="15" hidden="1" customHeight="1" x14ac:dyDescent="0.35">
      <c r="A21" s="3" t="s">
        <v>25</v>
      </c>
      <c r="B21" s="53" t="s">
        <v>34</v>
      </c>
      <c r="C21" s="53"/>
      <c r="D21" s="53"/>
      <c r="E21" s="53"/>
      <c r="F21" s="53"/>
      <c r="G21" s="5">
        <v>25</v>
      </c>
      <c r="H21" s="37"/>
      <c r="I21" s="37"/>
      <c r="J21" s="37"/>
      <c r="K21" s="37"/>
      <c r="L21" s="37"/>
    </row>
    <row r="22" spans="1:12" ht="15" hidden="1" customHeight="1" x14ac:dyDescent="0.35">
      <c r="A22" s="3" t="s">
        <v>27</v>
      </c>
      <c r="B22" s="53" t="s">
        <v>35</v>
      </c>
      <c r="C22" s="53"/>
      <c r="D22" s="53"/>
      <c r="E22" s="53"/>
      <c r="F22" s="53"/>
      <c r="G22" s="10">
        <v>26</v>
      </c>
      <c r="H22" s="37"/>
      <c r="I22" s="37"/>
      <c r="J22" s="37"/>
      <c r="K22" s="37"/>
      <c r="L22" s="37"/>
    </row>
    <row r="23" spans="1:12" x14ac:dyDescent="0.35">
      <c r="A23" s="13" t="s">
        <v>36</v>
      </c>
      <c r="B23" s="60" t="s">
        <v>37</v>
      </c>
      <c r="C23" s="60"/>
      <c r="D23" s="60"/>
      <c r="E23" s="60"/>
      <c r="F23" s="60"/>
      <c r="G23" s="48">
        <v>27</v>
      </c>
      <c r="H23" s="49">
        <v>80200</v>
      </c>
      <c r="I23" s="49">
        <v>75265</v>
      </c>
      <c r="J23" s="49">
        <v>75265</v>
      </c>
      <c r="K23" s="49">
        <v>71164.910999999993</v>
      </c>
      <c r="L23" s="49">
        <v>71135</v>
      </c>
    </row>
    <row r="24" spans="1:12" hidden="1" x14ac:dyDescent="0.35">
      <c r="A24" s="3" t="s">
        <v>38</v>
      </c>
      <c r="B24" s="4" t="s">
        <v>39</v>
      </c>
      <c r="C24" s="4"/>
      <c r="D24" s="4"/>
      <c r="E24" s="4"/>
      <c r="F24" s="7"/>
      <c r="G24" s="5" t="s">
        <v>40</v>
      </c>
      <c r="H24" s="36"/>
      <c r="I24" s="36"/>
      <c r="J24" s="36"/>
      <c r="K24" s="36"/>
      <c r="L24" s="36"/>
    </row>
    <row r="25" spans="1:12" hidden="1" x14ac:dyDescent="0.35">
      <c r="A25" s="3" t="s">
        <v>41</v>
      </c>
      <c r="B25" s="11" t="s">
        <v>42</v>
      </c>
      <c r="C25" s="4"/>
      <c r="D25" s="4"/>
      <c r="E25" s="4"/>
      <c r="F25" s="7"/>
      <c r="G25" s="5" t="s">
        <v>43</v>
      </c>
      <c r="H25" s="36"/>
      <c r="I25" s="36"/>
      <c r="J25" s="36"/>
      <c r="K25" s="36"/>
      <c r="L25" s="36"/>
    </row>
    <row r="26" spans="1:12" ht="15" hidden="1" customHeight="1" x14ac:dyDescent="0.35">
      <c r="A26" s="13" t="s">
        <v>44</v>
      </c>
      <c r="B26" s="61" t="s">
        <v>45</v>
      </c>
      <c r="C26" s="61"/>
      <c r="D26" s="61"/>
      <c r="E26" s="61"/>
      <c r="F26" s="61"/>
      <c r="G26" s="14">
        <v>30</v>
      </c>
      <c r="H26" s="38"/>
      <c r="I26" s="38"/>
      <c r="J26" s="38"/>
      <c r="K26" s="38">
        <v>0</v>
      </c>
      <c r="L26" s="38">
        <v>0</v>
      </c>
    </row>
    <row r="27" spans="1:12" x14ac:dyDescent="0.35">
      <c r="A27" s="15" t="s">
        <v>46</v>
      </c>
      <c r="B27" s="16" t="s">
        <v>47</v>
      </c>
      <c r="C27" s="16"/>
      <c r="D27" s="16"/>
      <c r="E27" s="16"/>
      <c r="F27" s="16"/>
      <c r="G27" s="10"/>
      <c r="H27" s="35">
        <f>H28+H34+H35</f>
        <v>116885.56</v>
      </c>
      <c r="I27" s="35">
        <v>93311</v>
      </c>
      <c r="J27" s="35">
        <v>72169</v>
      </c>
      <c r="K27" s="35">
        <v>76187</v>
      </c>
      <c r="L27" s="35">
        <v>77739</v>
      </c>
    </row>
    <row r="28" spans="1:12" x14ac:dyDescent="0.35">
      <c r="A28" s="3" t="s">
        <v>48</v>
      </c>
      <c r="B28" s="4" t="s">
        <v>49</v>
      </c>
      <c r="C28" s="4"/>
      <c r="D28" s="4"/>
      <c r="E28" s="4"/>
      <c r="F28" s="4"/>
      <c r="G28" s="5" t="s">
        <v>50</v>
      </c>
      <c r="H28" s="37">
        <v>76559.459999999992</v>
      </c>
      <c r="I28" s="37">
        <v>67763</v>
      </c>
      <c r="J28" s="37">
        <v>44864</v>
      </c>
      <c r="K28" s="37">
        <v>40723</v>
      </c>
      <c r="L28" s="37">
        <v>40556</v>
      </c>
    </row>
    <row r="29" spans="1:12" x14ac:dyDescent="0.35">
      <c r="A29" s="3" t="s">
        <v>51</v>
      </c>
      <c r="B29" s="4" t="s">
        <v>228</v>
      </c>
      <c r="C29" s="4"/>
      <c r="D29" s="6"/>
      <c r="E29" s="6"/>
      <c r="F29" s="7"/>
      <c r="G29" s="10">
        <v>32</v>
      </c>
      <c r="H29" s="37">
        <v>59070.479999999996</v>
      </c>
      <c r="I29" s="37">
        <v>48223</v>
      </c>
      <c r="J29" s="37">
        <v>31018</v>
      </c>
      <c r="K29" s="37">
        <v>28147</v>
      </c>
      <c r="L29" s="37">
        <v>30198</v>
      </c>
    </row>
    <row r="30" spans="1:12" x14ac:dyDescent="0.35">
      <c r="A30" s="3" t="s">
        <v>52</v>
      </c>
      <c r="B30" s="4" t="s">
        <v>53</v>
      </c>
      <c r="C30" s="4"/>
      <c r="D30" s="4"/>
      <c r="E30" s="4"/>
      <c r="F30" s="7"/>
      <c r="G30" s="5">
        <v>33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</row>
    <row r="31" spans="1:12" x14ac:dyDescent="0.35">
      <c r="A31" s="3" t="s">
        <v>54</v>
      </c>
      <c r="B31" s="4" t="s">
        <v>55</v>
      </c>
      <c r="C31" s="4"/>
      <c r="D31" s="4"/>
      <c r="E31" s="4"/>
      <c r="F31" s="7"/>
      <c r="G31" s="5">
        <v>34</v>
      </c>
      <c r="H31" s="37">
        <v>59070.479999999996</v>
      </c>
      <c r="I31" s="37">
        <v>48223</v>
      </c>
      <c r="J31" s="37">
        <v>31018</v>
      </c>
      <c r="K31" s="37">
        <v>28147</v>
      </c>
      <c r="L31" s="37">
        <v>30198</v>
      </c>
    </row>
    <row r="32" spans="1:12" x14ac:dyDescent="0.35">
      <c r="A32" s="3" t="s">
        <v>56</v>
      </c>
      <c r="B32" s="4" t="s">
        <v>229</v>
      </c>
      <c r="C32" s="4"/>
      <c r="D32" s="4"/>
      <c r="E32" s="4"/>
      <c r="F32" s="6"/>
      <c r="G32" s="10">
        <v>35</v>
      </c>
      <c r="H32" s="37">
        <v>17488.98</v>
      </c>
      <c r="I32" s="37">
        <v>19539</v>
      </c>
      <c r="J32" s="37">
        <v>13846</v>
      </c>
      <c r="K32" s="37">
        <v>12576</v>
      </c>
      <c r="L32" s="37">
        <v>10358</v>
      </c>
    </row>
    <row r="33" spans="1:12" x14ac:dyDescent="0.35">
      <c r="A33" s="3"/>
      <c r="B33" s="50" t="s">
        <v>253</v>
      </c>
      <c r="C33" s="50"/>
      <c r="D33" s="50"/>
      <c r="E33" s="50"/>
      <c r="F33" s="6"/>
      <c r="G33" s="10">
        <v>36</v>
      </c>
      <c r="H33" s="37">
        <v>2</v>
      </c>
      <c r="I33" s="37">
        <v>2</v>
      </c>
      <c r="J33" s="37">
        <v>427</v>
      </c>
      <c r="K33" s="37">
        <v>0</v>
      </c>
      <c r="L33" s="37">
        <v>0</v>
      </c>
    </row>
    <row r="34" spans="1:12" x14ac:dyDescent="0.35">
      <c r="A34" s="3" t="s">
        <v>57</v>
      </c>
      <c r="B34" s="53" t="s">
        <v>58</v>
      </c>
      <c r="C34" s="53"/>
      <c r="D34" s="53"/>
      <c r="E34" s="53"/>
      <c r="F34" s="53"/>
      <c r="G34" s="10" t="s">
        <v>59</v>
      </c>
      <c r="H34" s="37">
        <v>23334.3</v>
      </c>
      <c r="I34" s="37">
        <v>6843</v>
      </c>
      <c r="J34" s="37">
        <v>7699</v>
      </c>
      <c r="K34" s="37">
        <v>13055</v>
      </c>
      <c r="L34" s="37">
        <v>11756</v>
      </c>
    </row>
    <row r="35" spans="1:12" x14ac:dyDescent="0.35">
      <c r="A35" s="3" t="s">
        <v>60</v>
      </c>
      <c r="B35" s="53" t="s">
        <v>61</v>
      </c>
      <c r="C35" s="53"/>
      <c r="D35" s="53"/>
      <c r="E35" s="53"/>
      <c r="F35" s="53"/>
      <c r="G35" s="5">
        <v>41</v>
      </c>
      <c r="H35" s="37">
        <v>16991.8</v>
      </c>
      <c r="I35" s="37">
        <v>18705</v>
      </c>
      <c r="J35" s="37">
        <v>19606</v>
      </c>
      <c r="K35" s="37">
        <v>22409</v>
      </c>
      <c r="L35" s="37">
        <v>25428</v>
      </c>
    </row>
    <row r="36" spans="1:12" ht="15" customHeight="1" x14ac:dyDescent="0.35">
      <c r="A36" s="3" t="s">
        <v>52</v>
      </c>
      <c r="B36" s="59" t="s">
        <v>62</v>
      </c>
      <c r="C36" s="59"/>
      <c r="D36" s="59"/>
      <c r="E36" s="59"/>
      <c r="F36" s="59"/>
      <c r="G36" s="5">
        <v>42</v>
      </c>
      <c r="H36" s="37">
        <v>0</v>
      </c>
      <c r="I36" s="37">
        <v>0</v>
      </c>
      <c r="J36" s="37">
        <v>0</v>
      </c>
      <c r="K36" s="37">
        <v>500</v>
      </c>
      <c r="L36" s="37">
        <v>0</v>
      </c>
    </row>
    <row r="37" spans="1:12" ht="15" hidden="1" customHeight="1" x14ac:dyDescent="0.35">
      <c r="A37" s="3" t="s">
        <v>54</v>
      </c>
      <c r="B37" s="59" t="s">
        <v>63</v>
      </c>
      <c r="C37" s="59"/>
      <c r="D37" s="59"/>
      <c r="E37" s="59"/>
      <c r="F37" s="59"/>
      <c r="G37" s="5">
        <v>43</v>
      </c>
      <c r="H37" s="37"/>
      <c r="I37" s="37"/>
      <c r="J37" s="37"/>
      <c r="K37" s="37">
        <v>0</v>
      </c>
      <c r="L37" s="37">
        <v>0</v>
      </c>
    </row>
    <row r="38" spans="1:12" x14ac:dyDescent="0.35">
      <c r="A38" s="3" t="s">
        <v>64</v>
      </c>
      <c r="B38" s="53" t="s">
        <v>65</v>
      </c>
      <c r="C38" s="53"/>
      <c r="D38" s="53"/>
      <c r="E38" s="53"/>
      <c r="F38" s="53"/>
      <c r="G38" s="5">
        <v>44</v>
      </c>
      <c r="H38" s="35">
        <f>H39+H40</f>
        <v>216141.37</v>
      </c>
      <c r="I38" s="35">
        <v>209925</v>
      </c>
      <c r="J38" s="35">
        <v>82640</v>
      </c>
      <c r="K38" s="35">
        <v>68304.944999999992</v>
      </c>
      <c r="L38" s="35">
        <v>62322</v>
      </c>
    </row>
    <row r="39" spans="1:12" x14ac:dyDescent="0.35">
      <c r="A39" s="3"/>
      <c r="B39" s="4" t="s">
        <v>66</v>
      </c>
      <c r="C39" s="4" t="s">
        <v>67</v>
      </c>
      <c r="D39" s="4"/>
      <c r="E39" s="4"/>
      <c r="F39" s="7"/>
      <c r="G39" s="5">
        <v>45</v>
      </c>
      <c r="H39" s="40">
        <v>9267.68</v>
      </c>
      <c r="I39" s="40">
        <v>9697</v>
      </c>
      <c r="J39" s="40">
        <v>10070</v>
      </c>
      <c r="K39" s="40">
        <v>10164</v>
      </c>
      <c r="L39" s="40">
        <v>10341</v>
      </c>
    </row>
    <row r="40" spans="1:12" x14ac:dyDescent="0.35">
      <c r="A40" s="3"/>
      <c r="B40" s="4" t="s">
        <v>19</v>
      </c>
      <c r="C40" s="4" t="s">
        <v>68</v>
      </c>
      <c r="D40" s="4"/>
      <c r="E40" s="4"/>
      <c r="F40" s="4"/>
      <c r="G40" s="5" t="s">
        <v>69</v>
      </c>
      <c r="H40" s="40">
        <v>206873.69</v>
      </c>
      <c r="I40" s="40">
        <v>200228</v>
      </c>
      <c r="J40" s="40">
        <v>72570</v>
      </c>
      <c r="K40" s="40">
        <v>58141</v>
      </c>
      <c r="L40" s="40">
        <v>51981</v>
      </c>
    </row>
    <row r="41" spans="1:12" hidden="1" x14ac:dyDescent="0.35">
      <c r="A41" s="3"/>
      <c r="B41" s="4" t="s">
        <v>29</v>
      </c>
      <c r="C41" s="4" t="s">
        <v>70</v>
      </c>
      <c r="D41" s="4"/>
      <c r="E41" s="4"/>
      <c r="F41" s="4"/>
      <c r="G41" s="10" t="s">
        <v>71</v>
      </c>
      <c r="H41" s="36"/>
      <c r="I41" s="36"/>
      <c r="J41" s="36"/>
      <c r="K41" s="36"/>
      <c r="L41" s="36"/>
    </row>
    <row r="42" spans="1:12" x14ac:dyDescent="0.35">
      <c r="A42" s="3" t="s">
        <v>72</v>
      </c>
      <c r="B42" s="53" t="s">
        <v>73</v>
      </c>
      <c r="C42" s="53"/>
      <c r="D42" s="53"/>
      <c r="E42" s="53"/>
      <c r="F42" s="53"/>
      <c r="G42" s="5" t="s">
        <v>74</v>
      </c>
      <c r="H42" s="35">
        <f>H43+H44+H47</f>
        <v>155495</v>
      </c>
      <c r="I42" s="35">
        <v>158072</v>
      </c>
      <c r="J42" s="35">
        <v>132853</v>
      </c>
      <c r="K42" s="35">
        <v>94130</v>
      </c>
      <c r="L42" s="35">
        <v>71712</v>
      </c>
    </row>
    <row r="43" spans="1:12" x14ac:dyDescent="0.35">
      <c r="A43" s="3"/>
      <c r="B43" s="4" t="s">
        <v>66</v>
      </c>
      <c r="C43" s="4" t="s">
        <v>75</v>
      </c>
      <c r="D43" s="4"/>
      <c r="E43" s="4"/>
      <c r="F43" s="7"/>
      <c r="G43" s="5" t="s">
        <v>76</v>
      </c>
      <c r="H43" s="37">
        <v>0</v>
      </c>
      <c r="I43" s="37">
        <v>1</v>
      </c>
      <c r="J43" s="37">
        <v>1</v>
      </c>
      <c r="K43" s="37">
        <v>14.9</v>
      </c>
      <c r="L43" s="37">
        <v>0</v>
      </c>
    </row>
    <row r="44" spans="1:12" x14ac:dyDescent="0.35">
      <c r="A44" s="3"/>
      <c r="B44" s="17" t="s">
        <v>19</v>
      </c>
      <c r="C44" s="4" t="s">
        <v>77</v>
      </c>
      <c r="D44" s="4"/>
      <c r="E44" s="4"/>
      <c r="F44" s="7"/>
      <c r="G44" s="5" t="s">
        <v>78</v>
      </c>
      <c r="H44" s="40">
        <v>38683</v>
      </c>
      <c r="I44" s="40">
        <v>33800</v>
      </c>
      <c r="J44" s="40">
        <v>31140</v>
      </c>
      <c r="K44" s="40">
        <v>33739</v>
      </c>
      <c r="L44" s="40">
        <v>27927</v>
      </c>
    </row>
    <row r="45" spans="1:12" x14ac:dyDescent="0.35">
      <c r="A45" s="3"/>
      <c r="B45" s="18"/>
      <c r="C45" s="4" t="s">
        <v>79</v>
      </c>
      <c r="D45" s="4" t="s">
        <v>80</v>
      </c>
      <c r="E45" s="4"/>
      <c r="F45" s="4"/>
      <c r="G45" s="10" t="s">
        <v>81</v>
      </c>
      <c r="H45" s="40">
        <v>149.63999999999999</v>
      </c>
      <c r="I45" s="40">
        <v>179</v>
      </c>
      <c r="J45" s="40">
        <v>185</v>
      </c>
      <c r="K45" s="40">
        <v>193</v>
      </c>
      <c r="L45" s="40">
        <v>207</v>
      </c>
    </row>
    <row r="46" spans="1:12" x14ac:dyDescent="0.35">
      <c r="A46" s="3"/>
      <c r="B46" s="11"/>
      <c r="C46" s="11" t="s">
        <v>82</v>
      </c>
      <c r="D46" s="11" t="s">
        <v>83</v>
      </c>
      <c r="E46" s="11"/>
      <c r="F46" s="11"/>
      <c r="G46" s="10" t="s">
        <v>84</v>
      </c>
      <c r="H46" s="40">
        <v>38533.360000000001</v>
      </c>
      <c r="I46" s="40">
        <v>33621</v>
      </c>
      <c r="J46" s="40">
        <v>30955</v>
      </c>
      <c r="K46" s="40">
        <v>33546</v>
      </c>
      <c r="L46" s="40">
        <v>27720</v>
      </c>
    </row>
    <row r="47" spans="1:12" x14ac:dyDescent="0.35">
      <c r="A47" s="3"/>
      <c r="B47" s="4" t="s">
        <v>29</v>
      </c>
      <c r="C47" s="4" t="s">
        <v>85</v>
      </c>
      <c r="D47" s="4"/>
      <c r="E47" s="4"/>
      <c r="F47" s="4"/>
      <c r="G47" s="5" t="s">
        <v>86</v>
      </c>
      <c r="H47" s="40">
        <v>116812</v>
      </c>
      <c r="I47" s="40">
        <v>124272</v>
      </c>
      <c r="J47" s="40">
        <v>101712</v>
      </c>
      <c r="K47" s="40">
        <v>60376</v>
      </c>
      <c r="L47" s="40">
        <v>43785</v>
      </c>
    </row>
    <row r="48" spans="1:12" x14ac:dyDescent="0.35">
      <c r="A48" s="19"/>
      <c r="B48" s="20"/>
      <c r="C48" s="20" t="s">
        <v>79</v>
      </c>
      <c r="D48" s="20" t="s">
        <v>87</v>
      </c>
      <c r="E48" s="20"/>
      <c r="F48" s="20"/>
      <c r="G48" s="21" t="s">
        <v>88</v>
      </c>
      <c r="H48" s="40">
        <v>114578.66</v>
      </c>
      <c r="I48" s="40">
        <v>121445</v>
      </c>
      <c r="J48" s="40">
        <v>98457</v>
      </c>
      <c r="K48" s="40">
        <v>57469</v>
      </c>
      <c r="L48" s="40">
        <v>40202</v>
      </c>
    </row>
    <row r="49" spans="1:12" x14ac:dyDescent="0.35">
      <c r="A49" s="22" t="s">
        <v>89</v>
      </c>
      <c r="B49" s="23"/>
      <c r="C49" s="23"/>
      <c r="D49" s="23"/>
      <c r="E49" s="23"/>
      <c r="F49" s="23"/>
      <c r="G49" s="23"/>
      <c r="H49" s="39">
        <f>H7+H10+H27+H24+H38+H42</f>
        <v>684817.45</v>
      </c>
      <c r="I49" s="39">
        <v>655720</v>
      </c>
      <c r="J49" s="39">
        <v>624125</v>
      </c>
      <c r="K49" s="39">
        <v>571397</v>
      </c>
      <c r="L49" s="39">
        <v>547866</v>
      </c>
    </row>
    <row r="50" spans="1:12" x14ac:dyDescent="0.35">
      <c r="A50" s="24" t="s">
        <v>7</v>
      </c>
      <c r="B50" s="25" t="s">
        <v>90</v>
      </c>
      <c r="C50" s="25"/>
      <c r="D50" s="25"/>
      <c r="E50" s="25"/>
      <c r="F50" s="26"/>
      <c r="G50" s="27" t="s">
        <v>91</v>
      </c>
      <c r="H50" s="39">
        <f>+H51+H53+H54+H55+H56+H57+H58</f>
        <v>321512.52500000002</v>
      </c>
      <c r="I50" s="39">
        <v>319992</v>
      </c>
      <c r="J50" s="39">
        <v>320522</v>
      </c>
      <c r="K50" s="39">
        <v>320496</v>
      </c>
      <c r="L50" s="39">
        <v>315506</v>
      </c>
    </row>
    <row r="51" spans="1:12" x14ac:dyDescent="0.35">
      <c r="A51" s="3"/>
      <c r="B51" s="4" t="s">
        <v>66</v>
      </c>
      <c r="C51" s="4" t="s">
        <v>92</v>
      </c>
      <c r="D51" s="4"/>
      <c r="E51" s="4"/>
      <c r="F51" s="7"/>
      <c r="G51" s="28" t="s">
        <v>93</v>
      </c>
      <c r="H51" s="43">
        <v>275000</v>
      </c>
      <c r="I51" s="43">
        <v>275000</v>
      </c>
      <c r="J51" s="43">
        <v>275000</v>
      </c>
      <c r="K51" s="43">
        <v>275000</v>
      </c>
      <c r="L51" s="43">
        <v>275000</v>
      </c>
    </row>
    <row r="52" spans="1:12" hidden="1" x14ac:dyDescent="0.35">
      <c r="A52" s="3"/>
      <c r="B52" s="4"/>
      <c r="C52" s="4" t="s">
        <v>79</v>
      </c>
      <c r="D52" s="4" t="s">
        <v>94</v>
      </c>
      <c r="E52" s="4"/>
      <c r="F52" s="7"/>
      <c r="G52" s="28" t="s">
        <v>95</v>
      </c>
      <c r="H52" s="40"/>
      <c r="I52" s="40"/>
      <c r="J52" s="40"/>
      <c r="K52" s="40"/>
      <c r="L52" s="40"/>
    </row>
    <row r="53" spans="1:12" hidden="1" x14ac:dyDescent="0.35">
      <c r="A53" s="3"/>
      <c r="B53" s="4" t="s">
        <v>19</v>
      </c>
      <c r="C53" s="4" t="s">
        <v>96</v>
      </c>
      <c r="D53" s="4"/>
      <c r="E53" s="4"/>
      <c r="F53" s="7"/>
      <c r="G53" s="28" t="s">
        <v>97</v>
      </c>
      <c r="H53" s="40"/>
      <c r="I53" s="40"/>
      <c r="J53" s="40"/>
      <c r="K53" s="40"/>
      <c r="L53" s="40">
        <v>0</v>
      </c>
    </row>
    <row r="54" spans="1:12" hidden="1" x14ac:dyDescent="0.35">
      <c r="A54" s="3"/>
      <c r="B54" s="4" t="s">
        <v>29</v>
      </c>
      <c r="C54" s="4" t="s">
        <v>98</v>
      </c>
      <c r="D54" s="4"/>
      <c r="E54" s="4"/>
      <c r="F54" s="7"/>
      <c r="G54" s="28" t="s">
        <v>99</v>
      </c>
      <c r="H54" s="40"/>
      <c r="I54" s="40"/>
      <c r="J54" s="40"/>
      <c r="K54" s="40"/>
      <c r="L54" s="40">
        <v>0</v>
      </c>
    </row>
    <row r="55" spans="1:12" x14ac:dyDescent="0.35">
      <c r="A55" s="3"/>
      <c r="B55" s="4" t="s">
        <v>41</v>
      </c>
      <c r="C55" s="4" t="s">
        <v>100</v>
      </c>
      <c r="D55" s="4"/>
      <c r="E55" s="4"/>
      <c r="F55" s="7"/>
      <c r="G55" s="28" t="s">
        <v>101</v>
      </c>
      <c r="H55" s="40">
        <v>39516.660000000003</v>
      </c>
      <c r="I55" s="40">
        <v>41964</v>
      </c>
      <c r="J55" s="40">
        <v>43460</v>
      </c>
      <c r="K55" s="40">
        <v>43483</v>
      </c>
      <c r="L55" s="40">
        <v>44263</v>
      </c>
    </row>
    <row r="56" spans="1:12" x14ac:dyDescent="0.35">
      <c r="A56" s="3"/>
      <c r="B56" s="4" t="s">
        <v>102</v>
      </c>
      <c r="C56" s="4" t="s">
        <v>103</v>
      </c>
      <c r="D56" s="4"/>
      <c r="E56" s="4"/>
      <c r="F56" s="7"/>
      <c r="G56" s="28" t="s">
        <v>104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</row>
    <row r="57" spans="1:12" ht="23.25" customHeight="1" x14ac:dyDescent="0.35">
      <c r="A57" s="3"/>
      <c r="B57" s="4" t="s">
        <v>105</v>
      </c>
      <c r="C57" s="64" t="s">
        <v>106</v>
      </c>
      <c r="D57" s="64"/>
      <c r="E57" s="64"/>
      <c r="F57" s="64"/>
      <c r="G57" s="28" t="s">
        <v>107</v>
      </c>
      <c r="H57" s="40">
        <v>2012.0000000000064</v>
      </c>
      <c r="I57" s="40">
        <v>2012</v>
      </c>
      <c r="J57" s="40">
        <v>2013</v>
      </c>
      <c r="K57" s="40">
        <v>10162.58</v>
      </c>
      <c r="L57" s="40">
        <v>10163</v>
      </c>
    </row>
    <row r="58" spans="1:12" ht="15" customHeight="1" x14ac:dyDescent="0.35">
      <c r="A58" s="3"/>
      <c r="B58" s="4" t="s">
        <v>108</v>
      </c>
      <c r="C58" s="64" t="s">
        <v>109</v>
      </c>
      <c r="D58" s="64"/>
      <c r="E58" s="64"/>
      <c r="F58" s="64"/>
      <c r="G58" s="28" t="s">
        <v>110</v>
      </c>
      <c r="H58" s="44">
        <v>4983.8650000000189</v>
      </c>
      <c r="I58" s="44">
        <v>1015</v>
      </c>
      <c r="J58" s="44">
        <v>49</v>
      </c>
      <c r="K58" s="44">
        <v>-8150</v>
      </c>
      <c r="L58" s="44">
        <v>-13920</v>
      </c>
    </row>
    <row r="59" spans="1:12" hidden="1" x14ac:dyDescent="0.35">
      <c r="A59" s="3" t="s">
        <v>9</v>
      </c>
      <c r="B59" s="4" t="s">
        <v>111</v>
      </c>
      <c r="C59" s="4"/>
      <c r="D59" s="4"/>
      <c r="E59" s="4"/>
      <c r="F59" s="7"/>
      <c r="G59" s="28" t="s">
        <v>112</v>
      </c>
      <c r="H59" s="35"/>
      <c r="I59" s="35"/>
      <c r="J59" s="35"/>
      <c r="K59" s="35"/>
      <c r="L59" s="35"/>
    </row>
    <row r="60" spans="1:12" x14ac:dyDescent="0.35">
      <c r="A60" s="3" t="s">
        <v>14</v>
      </c>
      <c r="B60" s="4" t="s">
        <v>113</v>
      </c>
      <c r="C60" s="4"/>
      <c r="D60" s="4"/>
      <c r="E60" s="29"/>
      <c r="F60" s="6"/>
      <c r="G60" s="28" t="s">
        <v>114</v>
      </c>
      <c r="H60" s="35">
        <f>SUM(H61:H64)</f>
        <v>152720.75999999998</v>
      </c>
      <c r="I60" s="35">
        <v>140941</v>
      </c>
      <c r="J60" s="35">
        <v>141737</v>
      </c>
      <c r="K60" s="35">
        <v>145769</v>
      </c>
      <c r="L60" s="35">
        <v>151097</v>
      </c>
    </row>
    <row r="61" spans="1:12" x14ac:dyDescent="0.35">
      <c r="A61" s="3"/>
      <c r="B61" s="10" t="s">
        <v>115</v>
      </c>
      <c r="C61" s="4" t="s">
        <v>116</v>
      </c>
      <c r="D61" s="4"/>
      <c r="E61" s="4"/>
      <c r="F61" s="7"/>
      <c r="G61" s="28" t="s">
        <v>117</v>
      </c>
      <c r="H61" s="37">
        <v>94827.18</v>
      </c>
      <c r="I61" s="37">
        <v>83081</v>
      </c>
      <c r="J61" s="37">
        <v>77693</v>
      </c>
      <c r="K61" s="37">
        <v>82321</v>
      </c>
      <c r="L61" s="37">
        <v>88430</v>
      </c>
    </row>
    <row r="62" spans="1:12" x14ac:dyDescent="0.35">
      <c r="A62" s="3"/>
      <c r="B62" s="10" t="s">
        <v>118</v>
      </c>
      <c r="C62" s="4" t="s">
        <v>231</v>
      </c>
      <c r="D62" s="4"/>
      <c r="E62" s="4"/>
      <c r="F62" s="7"/>
      <c r="G62" s="28" t="s">
        <v>119</v>
      </c>
      <c r="H62" s="37">
        <v>15717.7</v>
      </c>
      <c r="I62" s="37">
        <v>14624</v>
      </c>
      <c r="J62" s="37">
        <v>13793</v>
      </c>
      <c r="K62" s="37">
        <v>12445.71</v>
      </c>
      <c r="L62" s="37">
        <v>11569</v>
      </c>
    </row>
    <row r="63" spans="1:12" x14ac:dyDescent="0.35">
      <c r="A63" s="3"/>
      <c r="B63" s="10" t="s">
        <v>120</v>
      </c>
      <c r="C63" s="4" t="s">
        <v>232</v>
      </c>
      <c r="D63" s="4"/>
      <c r="E63" s="4"/>
      <c r="F63" s="7"/>
      <c r="G63" s="28" t="s">
        <v>121</v>
      </c>
      <c r="H63" s="37">
        <v>42175.88</v>
      </c>
      <c r="I63" s="37">
        <v>43236</v>
      </c>
      <c r="J63" s="37">
        <v>50251</v>
      </c>
      <c r="K63" s="37">
        <v>51003</v>
      </c>
      <c r="L63" s="37">
        <v>50915</v>
      </c>
    </row>
    <row r="64" spans="1:12" x14ac:dyDescent="0.35">
      <c r="A64" s="3"/>
      <c r="B64" s="10" t="s">
        <v>122</v>
      </c>
      <c r="C64" s="4" t="s">
        <v>123</v>
      </c>
      <c r="D64" s="4"/>
      <c r="E64" s="4"/>
      <c r="F64" s="7"/>
      <c r="G64" s="28"/>
      <c r="H64" s="37">
        <v>0</v>
      </c>
      <c r="I64" s="37">
        <v>0</v>
      </c>
      <c r="J64" s="37">
        <v>0</v>
      </c>
      <c r="K64" s="37">
        <v>0</v>
      </c>
      <c r="L64" s="37">
        <v>184</v>
      </c>
    </row>
    <row r="65" spans="1:12" ht="15" hidden="1" customHeight="1" x14ac:dyDescent="0.35">
      <c r="A65" s="30" t="s">
        <v>44</v>
      </c>
      <c r="B65" s="65" t="s">
        <v>124</v>
      </c>
      <c r="C65" s="65"/>
      <c r="D65" s="65"/>
      <c r="E65" s="65"/>
      <c r="F65" s="65"/>
      <c r="G65" s="31" t="s">
        <v>125</v>
      </c>
      <c r="H65" s="35"/>
      <c r="I65" s="35"/>
      <c r="J65" s="35"/>
      <c r="K65" s="35">
        <v>0</v>
      </c>
      <c r="L65" s="35">
        <v>0</v>
      </c>
    </row>
    <row r="66" spans="1:12" x14ac:dyDescent="0.35">
      <c r="A66" s="30" t="s">
        <v>46</v>
      </c>
      <c r="B66" s="32" t="s">
        <v>126</v>
      </c>
      <c r="C66" s="32"/>
      <c r="D66" s="32"/>
      <c r="E66" s="32"/>
      <c r="F66" s="33"/>
      <c r="G66" s="31" t="s">
        <v>127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</row>
    <row r="67" spans="1:12" hidden="1" x14ac:dyDescent="0.35">
      <c r="A67" s="30"/>
      <c r="B67" s="32" t="s">
        <v>115</v>
      </c>
      <c r="C67" s="32" t="s">
        <v>128</v>
      </c>
      <c r="D67" s="32"/>
      <c r="E67" s="32"/>
      <c r="F67" s="33"/>
      <c r="G67" s="31" t="s">
        <v>129</v>
      </c>
      <c r="H67" s="37"/>
      <c r="I67" s="37"/>
      <c r="J67" s="37"/>
      <c r="K67" s="37"/>
      <c r="L67" s="37"/>
    </row>
    <row r="68" spans="1:12" x14ac:dyDescent="0.35">
      <c r="A68" s="30"/>
      <c r="B68" s="32" t="s">
        <v>118</v>
      </c>
      <c r="C68" s="32" t="s">
        <v>130</v>
      </c>
      <c r="D68" s="32"/>
      <c r="E68" s="32"/>
      <c r="F68" s="33"/>
      <c r="G68" s="31" t="s">
        <v>131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</row>
    <row r="69" spans="1:12" x14ac:dyDescent="0.35">
      <c r="A69" s="30"/>
      <c r="B69" s="32" t="s">
        <v>120</v>
      </c>
      <c r="C69" s="32" t="s">
        <v>132</v>
      </c>
      <c r="D69" s="32"/>
      <c r="E69" s="32"/>
      <c r="F69" s="33"/>
      <c r="G69" s="31" t="s">
        <v>133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</row>
    <row r="70" spans="1:12" x14ac:dyDescent="0.35">
      <c r="A70" s="3" t="s">
        <v>64</v>
      </c>
      <c r="B70" s="4" t="s">
        <v>134</v>
      </c>
      <c r="C70" s="4"/>
      <c r="D70" s="4"/>
      <c r="E70" s="4"/>
      <c r="F70" s="7"/>
      <c r="G70" s="28" t="s">
        <v>135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</row>
    <row r="71" spans="1:12" x14ac:dyDescent="0.35">
      <c r="A71" s="3" t="s">
        <v>72</v>
      </c>
      <c r="B71" s="4" t="s">
        <v>136</v>
      </c>
      <c r="C71" s="4"/>
      <c r="D71" s="4"/>
      <c r="E71" s="29"/>
      <c r="F71" s="6"/>
      <c r="G71" s="28" t="s">
        <v>137</v>
      </c>
      <c r="H71" s="35">
        <f>H72+H75+H79</f>
        <v>88900.989999999991</v>
      </c>
      <c r="I71" s="35">
        <v>65866</v>
      </c>
      <c r="J71" s="35">
        <v>51515</v>
      </c>
      <c r="K71" s="35">
        <v>31565</v>
      </c>
      <c r="L71" s="35">
        <v>29810</v>
      </c>
    </row>
    <row r="72" spans="1:12" x14ac:dyDescent="0.35">
      <c r="A72" s="3"/>
      <c r="B72" s="4" t="s">
        <v>15</v>
      </c>
      <c r="C72" s="4" t="s">
        <v>138</v>
      </c>
      <c r="D72" s="4"/>
      <c r="E72" s="29"/>
      <c r="F72" s="6"/>
      <c r="G72" s="28" t="s">
        <v>139</v>
      </c>
      <c r="H72" s="51">
        <v>61805.11</v>
      </c>
      <c r="I72" s="37">
        <v>45076</v>
      </c>
      <c r="J72" s="37">
        <v>38541</v>
      </c>
      <c r="K72" s="37">
        <v>21543</v>
      </c>
      <c r="L72" s="37">
        <v>19546</v>
      </c>
    </row>
    <row r="73" spans="1:12" x14ac:dyDescent="0.35">
      <c r="A73" s="3"/>
      <c r="B73" s="4"/>
      <c r="C73" s="4" t="s">
        <v>79</v>
      </c>
      <c r="D73" s="4" t="s">
        <v>140</v>
      </c>
      <c r="E73" s="4"/>
      <c r="F73" s="6"/>
      <c r="G73" s="28" t="s">
        <v>141</v>
      </c>
      <c r="H73" s="52">
        <v>498.09399999999999</v>
      </c>
      <c r="I73" s="37">
        <v>412</v>
      </c>
      <c r="J73" s="37">
        <v>336</v>
      </c>
      <c r="K73" s="37">
        <v>4</v>
      </c>
      <c r="L73" s="37">
        <v>1237</v>
      </c>
    </row>
    <row r="74" spans="1:12" ht="26.25" hidden="1" customHeight="1" x14ac:dyDescent="0.35">
      <c r="A74" s="3"/>
      <c r="B74" s="4"/>
      <c r="C74" s="4" t="s">
        <v>82</v>
      </c>
      <c r="D74" s="64" t="s">
        <v>142</v>
      </c>
      <c r="E74" s="64"/>
      <c r="F74" s="64"/>
      <c r="G74" s="28" t="s">
        <v>143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</row>
    <row r="75" spans="1:12" x14ac:dyDescent="0.35">
      <c r="A75" s="3"/>
      <c r="B75" s="4" t="s">
        <v>19</v>
      </c>
      <c r="C75" s="4" t="s">
        <v>144</v>
      </c>
      <c r="D75" s="4"/>
      <c r="E75" s="4"/>
      <c r="F75" s="7"/>
      <c r="G75" s="28" t="s">
        <v>145</v>
      </c>
      <c r="H75" s="37">
        <v>22740.62</v>
      </c>
      <c r="I75" s="37">
        <v>16830</v>
      </c>
      <c r="J75" s="37">
        <v>8785</v>
      </c>
      <c r="K75" s="37">
        <v>6213</v>
      </c>
      <c r="L75" s="37">
        <v>5970</v>
      </c>
    </row>
    <row r="76" spans="1:12" hidden="1" x14ac:dyDescent="0.35">
      <c r="A76" s="3"/>
      <c r="B76" s="4" t="s">
        <v>29</v>
      </c>
      <c r="C76" s="4" t="s">
        <v>146</v>
      </c>
      <c r="D76" s="4"/>
      <c r="E76" s="4"/>
      <c r="F76" s="7"/>
      <c r="G76" s="28" t="s">
        <v>147</v>
      </c>
      <c r="H76" s="36"/>
      <c r="I76" s="36"/>
      <c r="J76" s="36"/>
      <c r="K76" s="36"/>
      <c r="L76" s="36"/>
    </row>
    <row r="77" spans="1:12" hidden="1" x14ac:dyDescent="0.35">
      <c r="A77" s="3"/>
      <c r="B77" s="4" t="s">
        <v>41</v>
      </c>
      <c r="C77" s="4" t="s">
        <v>148</v>
      </c>
      <c r="D77" s="4"/>
      <c r="E77" s="4"/>
      <c r="F77" s="7"/>
      <c r="G77" s="28" t="s">
        <v>149</v>
      </c>
      <c r="H77" s="36"/>
      <c r="I77" s="36"/>
      <c r="J77" s="36"/>
      <c r="K77" s="36"/>
      <c r="L77" s="36"/>
    </row>
    <row r="78" spans="1:12" hidden="1" x14ac:dyDescent="0.35">
      <c r="A78" s="3"/>
      <c r="B78" s="4"/>
      <c r="C78" s="4" t="s">
        <v>79</v>
      </c>
      <c r="D78" s="4" t="s">
        <v>140</v>
      </c>
      <c r="E78" s="4"/>
      <c r="F78" s="6"/>
      <c r="G78" s="28" t="s">
        <v>150</v>
      </c>
      <c r="H78" s="36"/>
      <c r="I78" s="36"/>
      <c r="J78" s="36"/>
      <c r="K78" s="36"/>
      <c r="L78" s="36"/>
    </row>
    <row r="79" spans="1:12" x14ac:dyDescent="0.35">
      <c r="A79" s="3"/>
      <c r="B79" s="4" t="s">
        <v>102</v>
      </c>
      <c r="C79" s="4" t="s">
        <v>151</v>
      </c>
      <c r="D79" s="4"/>
      <c r="E79" s="4"/>
      <c r="F79" s="7"/>
      <c r="G79" s="28" t="s">
        <v>152</v>
      </c>
      <c r="H79" s="37">
        <v>4355.26</v>
      </c>
      <c r="I79" s="37">
        <v>3960</v>
      </c>
      <c r="J79" s="37">
        <v>4189</v>
      </c>
      <c r="K79" s="37">
        <v>3809</v>
      </c>
      <c r="L79" s="37">
        <v>4294</v>
      </c>
    </row>
    <row r="80" spans="1:12" x14ac:dyDescent="0.35">
      <c r="A80" s="3"/>
      <c r="B80" s="4"/>
      <c r="C80" s="4" t="s">
        <v>79</v>
      </c>
      <c r="D80" s="4" t="s">
        <v>153</v>
      </c>
      <c r="E80" s="4"/>
      <c r="F80" s="6"/>
      <c r="G80" s="28" t="s">
        <v>154</v>
      </c>
      <c r="H80" s="37">
        <v>1149.8</v>
      </c>
      <c r="I80" s="37">
        <v>1276</v>
      </c>
      <c r="J80" s="37">
        <v>1133</v>
      </c>
      <c r="K80" s="37">
        <v>1111</v>
      </c>
      <c r="L80" s="37">
        <v>1248</v>
      </c>
    </row>
    <row r="81" spans="1:12" x14ac:dyDescent="0.35">
      <c r="A81" s="3"/>
      <c r="B81" s="4"/>
      <c r="C81" s="4" t="s">
        <v>82</v>
      </c>
      <c r="D81" s="4" t="s">
        <v>140</v>
      </c>
      <c r="E81" s="4"/>
      <c r="F81" s="6"/>
      <c r="G81" s="28" t="s">
        <v>155</v>
      </c>
      <c r="H81" s="37">
        <v>1</v>
      </c>
      <c r="I81" s="37">
        <v>1</v>
      </c>
      <c r="J81" s="37">
        <v>1</v>
      </c>
      <c r="K81" s="37">
        <v>0</v>
      </c>
      <c r="L81" s="36">
        <v>2</v>
      </c>
    </row>
    <row r="82" spans="1:12" hidden="1" x14ac:dyDescent="0.35">
      <c r="A82" s="3"/>
      <c r="B82" s="4" t="s">
        <v>105</v>
      </c>
      <c r="C82" s="4" t="s">
        <v>156</v>
      </c>
      <c r="D82" s="4"/>
      <c r="E82" s="4"/>
      <c r="F82" s="7"/>
      <c r="G82" s="28" t="s">
        <v>157</v>
      </c>
      <c r="H82" s="36"/>
      <c r="I82" s="36"/>
      <c r="J82" s="36"/>
      <c r="K82" s="36"/>
      <c r="L82" s="36"/>
    </row>
    <row r="83" spans="1:12" x14ac:dyDescent="0.35">
      <c r="A83" s="3" t="s">
        <v>158</v>
      </c>
      <c r="B83" s="4" t="s">
        <v>159</v>
      </c>
      <c r="C83" s="4"/>
      <c r="D83" s="4"/>
      <c r="E83" s="4"/>
      <c r="F83" s="7"/>
      <c r="G83" s="28" t="s">
        <v>160</v>
      </c>
      <c r="H83" s="35">
        <f>H84+H85</f>
        <v>121682.94</v>
      </c>
      <c r="I83" s="35">
        <v>128922</v>
      </c>
      <c r="J83" s="35">
        <v>110351</v>
      </c>
      <c r="K83" s="35">
        <v>73567</v>
      </c>
      <c r="L83" s="35">
        <v>51452</v>
      </c>
    </row>
    <row r="84" spans="1:12" x14ac:dyDescent="0.35">
      <c r="A84" s="3"/>
      <c r="B84" s="4" t="s">
        <v>15</v>
      </c>
      <c r="C84" s="4" t="s">
        <v>161</v>
      </c>
      <c r="D84" s="4"/>
      <c r="E84" s="4"/>
      <c r="F84" s="7"/>
      <c r="G84" s="28" t="s">
        <v>162</v>
      </c>
      <c r="H84" s="36">
        <v>3258.94</v>
      </c>
      <c r="I84" s="36">
        <v>3454</v>
      </c>
      <c r="J84" s="36">
        <v>4171</v>
      </c>
      <c r="K84" s="36">
        <v>4297</v>
      </c>
      <c r="L84" s="36">
        <v>3719</v>
      </c>
    </row>
    <row r="85" spans="1:12" x14ac:dyDescent="0.35">
      <c r="A85" s="3"/>
      <c r="B85" s="4" t="s">
        <v>19</v>
      </c>
      <c r="C85" s="4" t="s">
        <v>163</v>
      </c>
      <c r="D85" s="4"/>
      <c r="E85" s="4"/>
      <c r="F85" s="4"/>
      <c r="G85" s="28" t="s">
        <v>164</v>
      </c>
      <c r="H85" s="37">
        <v>118424</v>
      </c>
      <c r="I85" s="37">
        <v>125468</v>
      </c>
      <c r="J85" s="37">
        <v>106180</v>
      </c>
      <c r="K85" s="37">
        <v>69270</v>
      </c>
      <c r="L85" s="37">
        <v>47734</v>
      </c>
    </row>
    <row r="86" spans="1:12" x14ac:dyDescent="0.35">
      <c r="A86" s="3"/>
      <c r="B86" s="4"/>
      <c r="C86" s="4" t="s">
        <v>79</v>
      </c>
      <c r="D86" s="4" t="s">
        <v>165</v>
      </c>
      <c r="E86" s="4"/>
      <c r="F86" s="4"/>
      <c r="G86" s="28" t="s">
        <v>166</v>
      </c>
      <c r="H86" s="37">
        <v>118424</v>
      </c>
      <c r="I86" s="37">
        <v>125468</v>
      </c>
      <c r="J86" s="37">
        <v>106180</v>
      </c>
      <c r="K86" s="37">
        <v>69270</v>
      </c>
      <c r="L86" s="37">
        <v>47734</v>
      </c>
    </row>
    <row r="87" spans="1:12" x14ac:dyDescent="0.35">
      <c r="A87" s="62" t="s">
        <v>167</v>
      </c>
      <c r="B87" s="63"/>
      <c r="C87" s="63"/>
      <c r="D87" s="63"/>
      <c r="E87" s="63"/>
      <c r="F87" s="63"/>
      <c r="G87" s="34"/>
      <c r="H87" s="39">
        <f>+H50+H60+H71+H83</f>
        <v>684817.21500000008</v>
      </c>
      <c r="I87" s="39">
        <v>655720</v>
      </c>
      <c r="J87" s="39">
        <v>624125</v>
      </c>
      <c r="K87" s="39">
        <v>571397</v>
      </c>
      <c r="L87" s="39">
        <v>547866</v>
      </c>
    </row>
    <row r="89" spans="1:12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</sheetData>
  <mergeCells count="24">
    <mergeCell ref="A87:F87"/>
    <mergeCell ref="D74:F74"/>
    <mergeCell ref="B36:F36"/>
    <mergeCell ref="B37:F37"/>
    <mergeCell ref="B38:F38"/>
    <mergeCell ref="B42:F42"/>
    <mergeCell ref="C58:F58"/>
    <mergeCell ref="B65:F65"/>
    <mergeCell ref="C57:F57"/>
    <mergeCell ref="B35:F35"/>
    <mergeCell ref="B16:F16"/>
    <mergeCell ref="B17:F17"/>
    <mergeCell ref="B18:D18"/>
    <mergeCell ref="B21:F21"/>
    <mergeCell ref="B22:F22"/>
    <mergeCell ref="B23:F23"/>
    <mergeCell ref="B26:F26"/>
    <mergeCell ref="B34:F34"/>
    <mergeCell ref="B15:F15"/>
    <mergeCell ref="A5:F5"/>
    <mergeCell ref="A2:L2"/>
    <mergeCell ref="A3:L3"/>
    <mergeCell ref="A4:L4"/>
    <mergeCell ref="B13:F13"/>
  </mergeCells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4"/>
  <sheetViews>
    <sheetView zoomScale="120" zoomScaleNormal="120" workbookViewId="0">
      <selection activeCell="P4" sqref="P1:R1048576"/>
    </sheetView>
  </sheetViews>
  <sheetFormatPr defaultRowHeight="14.5" x14ac:dyDescent="0.35"/>
  <cols>
    <col min="1" max="1" width="2.453125" style="67" customWidth="1"/>
    <col min="2" max="2" width="3.54296875" style="67" customWidth="1"/>
    <col min="3" max="3" width="48.81640625" style="67" customWidth="1"/>
    <col min="4" max="15" width="8.7265625" style="67"/>
    <col min="16" max="18" width="0" style="67" hidden="1" customWidth="1"/>
    <col min="19" max="16384" width="8.7265625" style="67"/>
  </cols>
  <sheetData>
    <row r="1" spans="1:18" x14ac:dyDescent="0.35">
      <c r="A1" s="66" t="s">
        <v>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x14ac:dyDescent="0.35">
      <c r="A2" s="66" t="s">
        <v>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x14ac:dyDescent="0.35">
      <c r="A3" s="68"/>
      <c r="B3" s="69"/>
      <c r="C3" s="69"/>
      <c r="D3" s="70" t="s">
        <v>256</v>
      </c>
      <c r="E3" s="71"/>
      <c r="F3" s="72"/>
      <c r="G3" s="70" t="s">
        <v>255</v>
      </c>
      <c r="H3" s="71"/>
      <c r="I3" s="72"/>
      <c r="J3" s="70" t="s">
        <v>252</v>
      </c>
      <c r="K3" s="71"/>
      <c r="L3" s="72"/>
      <c r="M3" s="70" t="s">
        <v>221</v>
      </c>
      <c r="N3" s="71"/>
      <c r="O3" s="72"/>
      <c r="P3" s="70" t="s">
        <v>6</v>
      </c>
      <c r="Q3" s="71"/>
      <c r="R3" s="72"/>
    </row>
    <row r="4" spans="1:18" ht="19.5" x14ac:dyDescent="0.35">
      <c r="A4" s="73" t="s">
        <v>168</v>
      </c>
      <c r="B4" s="74"/>
      <c r="C4" s="75"/>
      <c r="D4" s="76" t="s">
        <v>169</v>
      </c>
      <c r="E4" s="77" t="s">
        <v>170</v>
      </c>
      <c r="F4" s="78" t="s">
        <v>171</v>
      </c>
      <c r="G4" s="79" t="s">
        <v>169</v>
      </c>
      <c r="H4" s="79" t="s">
        <v>170</v>
      </c>
      <c r="I4" s="79" t="s">
        <v>171</v>
      </c>
      <c r="J4" s="76" t="s">
        <v>169</v>
      </c>
      <c r="K4" s="77" t="s">
        <v>170</v>
      </c>
      <c r="L4" s="78" t="s">
        <v>171</v>
      </c>
      <c r="M4" s="76" t="s">
        <v>169</v>
      </c>
      <c r="N4" s="77" t="s">
        <v>170</v>
      </c>
      <c r="O4" s="78" t="s">
        <v>171</v>
      </c>
      <c r="P4" s="76" t="s">
        <v>169</v>
      </c>
      <c r="Q4" s="77" t="s">
        <v>170</v>
      </c>
      <c r="R4" s="78" t="s">
        <v>171</v>
      </c>
    </row>
    <row r="5" spans="1:18" x14ac:dyDescent="0.35">
      <c r="A5" s="73"/>
      <c r="B5" s="75" t="s">
        <v>172</v>
      </c>
      <c r="C5" s="75"/>
      <c r="D5" s="80"/>
      <c r="E5" s="81" t="s">
        <v>173</v>
      </c>
      <c r="F5" s="82"/>
      <c r="G5" s="81"/>
      <c r="H5" s="81" t="s">
        <v>173</v>
      </c>
      <c r="I5" s="81"/>
      <c r="J5" s="80"/>
      <c r="K5" s="81" t="s">
        <v>173</v>
      </c>
      <c r="L5" s="82"/>
      <c r="M5" s="80"/>
      <c r="N5" s="81" t="s">
        <v>173</v>
      </c>
      <c r="O5" s="82"/>
      <c r="P5" s="80"/>
      <c r="Q5" s="81" t="s">
        <v>173</v>
      </c>
      <c r="R5" s="82"/>
    </row>
    <row r="6" spans="1:18" x14ac:dyDescent="0.35">
      <c r="A6" s="73"/>
      <c r="B6" s="75"/>
      <c r="C6" s="75" t="s">
        <v>174</v>
      </c>
      <c r="D6" s="83">
        <v>289884</v>
      </c>
      <c r="E6" s="81" t="s">
        <v>173</v>
      </c>
      <c r="F6" s="82"/>
      <c r="G6" s="81">
        <v>175501</v>
      </c>
      <c r="H6" s="81" t="s">
        <v>173</v>
      </c>
      <c r="I6" s="81"/>
      <c r="J6" s="83">
        <v>78761</v>
      </c>
      <c r="K6" s="81" t="s">
        <v>173</v>
      </c>
      <c r="L6" s="82"/>
      <c r="M6" s="83">
        <v>247985</v>
      </c>
      <c r="N6" s="81" t="s">
        <v>173</v>
      </c>
      <c r="O6" s="82"/>
      <c r="P6" s="83">
        <v>180953</v>
      </c>
      <c r="Q6" s="81" t="s">
        <v>173</v>
      </c>
      <c r="R6" s="82"/>
    </row>
    <row r="7" spans="1:18" x14ac:dyDescent="0.35">
      <c r="A7" s="73"/>
      <c r="B7" s="75"/>
      <c r="C7" s="75" t="s">
        <v>233</v>
      </c>
      <c r="D7" s="83">
        <v>184552.75</v>
      </c>
      <c r="E7" s="84">
        <f>D6-D7</f>
        <v>105331.25</v>
      </c>
      <c r="F7" s="82" t="s">
        <v>173</v>
      </c>
      <c r="G7" s="81">
        <v>112148</v>
      </c>
      <c r="H7" s="81">
        <v>63353</v>
      </c>
      <c r="I7" s="81" t="s">
        <v>173</v>
      </c>
      <c r="J7" s="83">
        <v>51576</v>
      </c>
      <c r="K7" s="84">
        <v>27185</v>
      </c>
      <c r="L7" s="82" t="s">
        <v>173</v>
      </c>
      <c r="M7" s="83">
        <v>118795</v>
      </c>
      <c r="N7" s="84">
        <v>129190</v>
      </c>
      <c r="O7" s="82" t="s">
        <v>173</v>
      </c>
      <c r="P7" s="83">
        <v>82824</v>
      </c>
      <c r="Q7" s="84">
        <v>98129</v>
      </c>
      <c r="R7" s="82" t="s">
        <v>173</v>
      </c>
    </row>
    <row r="8" spans="1:18" x14ac:dyDescent="0.35">
      <c r="A8" s="73"/>
      <c r="B8" s="75"/>
      <c r="C8" s="75" t="s">
        <v>175</v>
      </c>
      <c r="D8" s="83">
        <v>8730.7649999999994</v>
      </c>
      <c r="E8" s="81" t="s">
        <v>173</v>
      </c>
      <c r="F8" s="82" t="s">
        <v>173</v>
      </c>
      <c r="G8" s="81">
        <v>-1047</v>
      </c>
      <c r="H8" s="81" t="s">
        <v>173</v>
      </c>
      <c r="I8" s="81" t="s">
        <v>173</v>
      </c>
      <c r="J8" s="83">
        <v>-5413</v>
      </c>
      <c r="K8" s="81" t="s">
        <v>173</v>
      </c>
      <c r="L8" s="82" t="s">
        <v>173</v>
      </c>
      <c r="M8" s="83">
        <v>4035</v>
      </c>
      <c r="N8" s="81" t="s">
        <v>173</v>
      </c>
      <c r="O8" s="82" t="s">
        <v>173</v>
      </c>
      <c r="P8" s="83">
        <v>8298</v>
      </c>
      <c r="Q8" s="81" t="s">
        <v>173</v>
      </c>
      <c r="R8" s="82" t="s">
        <v>173</v>
      </c>
    </row>
    <row r="9" spans="1:18" x14ac:dyDescent="0.35">
      <c r="A9" s="73"/>
      <c r="B9" s="75"/>
      <c r="C9" s="75" t="s">
        <v>234</v>
      </c>
      <c r="D9" s="83">
        <v>-3860.23</v>
      </c>
      <c r="E9" s="84">
        <f>D8-D9</f>
        <v>12590.994999999999</v>
      </c>
      <c r="F9" s="85">
        <f>E7-E9</f>
        <v>92740.255000000005</v>
      </c>
      <c r="G9" s="86">
        <v>-1813</v>
      </c>
      <c r="H9" s="86">
        <v>766</v>
      </c>
      <c r="I9" s="86">
        <v>62587</v>
      </c>
      <c r="J9" s="83">
        <v>-769</v>
      </c>
      <c r="K9" s="84">
        <v>-4644</v>
      </c>
      <c r="L9" s="85">
        <v>31828</v>
      </c>
      <c r="M9" s="83">
        <v>2625</v>
      </c>
      <c r="N9" s="84">
        <v>1410</v>
      </c>
      <c r="O9" s="85">
        <v>127779</v>
      </c>
      <c r="P9" s="83">
        <v>770</v>
      </c>
      <c r="Q9" s="84">
        <v>7528</v>
      </c>
      <c r="R9" s="85">
        <v>90601</v>
      </c>
    </row>
    <row r="10" spans="1:18" x14ac:dyDescent="0.35">
      <c r="A10" s="73"/>
      <c r="B10" s="75" t="s">
        <v>176</v>
      </c>
      <c r="C10" s="75"/>
      <c r="D10" s="80" t="s">
        <v>173</v>
      </c>
      <c r="E10" s="81" t="s">
        <v>173</v>
      </c>
      <c r="F10" s="85">
        <v>30.4</v>
      </c>
      <c r="G10" s="86" t="s">
        <v>173</v>
      </c>
      <c r="H10" s="86" t="s">
        <v>173</v>
      </c>
      <c r="I10" s="86">
        <v>0</v>
      </c>
      <c r="J10" s="80" t="s">
        <v>173</v>
      </c>
      <c r="K10" s="81" t="s">
        <v>173</v>
      </c>
      <c r="L10" s="85">
        <v>0</v>
      </c>
      <c r="M10" s="80" t="s">
        <v>173</v>
      </c>
      <c r="N10" s="81" t="s">
        <v>173</v>
      </c>
      <c r="O10" s="85">
        <v>11</v>
      </c>
      <c r="P10" s="80" t="s">
        <v>173</v>
      </c>
      <c r="Q10" s="81" t="s">
        <v>173</v>
      </c>
      <c r="R10" s="85">
        <v>1975</v>
      </c>
    </row>
    <row r="11" spans="1:18" x14ac:dyDescent="0.35">
      <c r="A11" s="73"/>
      <c r="B11" s="75" t="s">
        <v>177</v>
      </c>
      <c r="C11" s="75"/>
      <c r="D11" s="80" t="s">
        <v>173</v>
      </c>
      <c r="E11" s="81" t="s">
        <v>173</v>
      </c>
      <c r="F11" s="85">
        <v>6101</v>
      </c>
      <c r="G11" s="86" t="s">
        <v>173</v>
      </c>
      <c r="H11" s="86" t="s">
        <v>173</v>
      </c>
      <c r="I11" s="86">
        <v>2996</v>
      </c>
      <c r="J11" s="80" t="s">
        <v>173</v>
      </c>
      <c r="K11" s="81" t="s">
        <v>173</v>
      </c>
      <c r="L11" s="85">
        <v>2148</v>
      </c>
      <c r="M11" s="80" t="s">
        <v>173</v>
      </c>
      <c r="N11" s="81" t="s">
        <v>173</v>
      </c>
      <c r="O11" s="85">
        <v>5552</v>
      </c>
      <c r="P11" s="80" t="s">
        <v>173</v>
      </c>
      <c r="Q11" s="81" t="s">
        <v>173</v>
      </c>
      <c r="R11" s="85">
        <v>3620</v>
      </c>
    </row>
    <row r="12" spans="1:18" x14ac:dyDescent="0.35">
      <c r="A12" s="73"/>
      <c r="B12" s="75" t="s">
        <v>178</v>
      </c>
      <c r="C12" s="75"/>
      <c r="D12" s="80" t="s">
        <v>173</v>
      </c>
      <c r="E12" s="81" t="s">
        <v>173</v>
      </c>
      <c r="F12" s="82" t="s">
        <v>173</v>
      </c>
      <c r="G12" s="81" t="s">
        <v>173</v>
      </c>
      <c r="H12" s="81" t="s">
        <v>173</v>
      </c>
      <c r="I12" s="81" t="s">
        <v>173</v>
      </c>
      <c r="J12" s="80" t="s">
        <v>173</v>
      </c>
      <c r="K12" s="81" t="s">
        <v>173</v>
      </c>
      <c r="L12" s="82" t="s">
        <v>173</v>
      </c>
      <c r="M12" s="80" t="s">
        <v>173</v>
      </c>
      <c r="N12" s="81" t="s">
        <v>173</v>
      </c>
      <c r="O12" s="82" t="s">
        <v>173</v>
      </c>
      <c r="P12" s="80" t="s">
        <v>173</v>
      </c>
      <c r="Q12" s="81" t="s">
        <v>173</v>
      </c>
      <c r="R12" s="82" t="s">
        <v>173</v>
      </c>
    </row>
    <row r="13" spans="1:18" x14ac:dyDescent="0.35">
      <c r="A13" s="73"/>
      <c r="B13" s="75"/>
      <c r="C13" s="75" t="s">
        <v>179</v>
      </c>
      <c r="D13" s="80" t="s">
        <v>173</v>
      </c>
      <c r="E13" s="81" t="s">
        <v>173</v>
      </c>
      <c r="F13" s="82" t="s">
        <v>173</v>
      </c>
      <c r="G13" s="81" t="s">
        <v>173</v>
      </c>
      <c r="H13" s="81" t="s">
        <v>173</v>
      </c>
      <c r="I13" s="81" t="s">
        <v>173</v>
      </c>
      <c r="J13" s="80" t="s">
        <v>173</v>
      </c>
      <c r="K13" s="81" t="s">
        <v>173</v>
      </c>
      <c r="L13" s="82" t="s">
        <v>173</v>
      </c>
      <c r="M13" s="80" t="s">
        <v>173</v>
      </c>
      <c r="N13" s="81" t="s">
        <v>173</v>
      </c>
      <c r="O13" s="82" t="s">
        <v>173</v>
      </c>
      <c r="P13" s="80" t="s">
        <v>173</v>
      </c>
      <c r="Q13" s="81" t="s">
        <v>173</v>
      </c>
      <c r="R13" s="82" t="s">
        <v>173</v>
      </c>
    </row>
    <row r="14" spans="1:18" x14ac:dyDescent="0.35">
      <c r="A14" s="73"/>
      <c r="B14" s="75"/>
      <c r="C14" s="75" t="s">
        <v>217</v>
      </c>
      <c r="D14" s="83">
        <v>67261.899999999994</v>
      </c>
      <c r="E14" s="81" t="s">
        <v>173</v>
      </c>
      <c r="F14" s="82" t="s">
        <v>173</v>
      </c>
      <c r="G14" s="81">
        <v>50605</v>
      </c>
      <c r="H14" s="81" t="s">
        <v>173</v>
      </c>
      <c r="I14" s="81" t="s">
        <v>173</v>
      </c>
      <c r="J14" s="83">
        <v>27757</v>
      </c>
      <c r="K14" s="81" t="s">
        <v>173</v>
      </c>
      <c r="L14" s="82" t="s">
        <v>173</v>
      </c>
      <c r="M14" s="83">
        <v>89666</v>
      </c>
      <c r="N14" s="81" t="s">
        <v>173</v>
      </c>
      <c r="O14" s="82" t="s">
        <v>173</v>
      </c>
      <c r="P14" s="83">
        <v>67966</v>
      </c>
      <c r="Q14" s="81" t="s">
        <v>173</v>
      </c>
      <c r="R14" s="82" t="s">
        <v>173</v>
      </c>
    </row>
    <row r="15" spans="1:18" x14ac:dyDescent="0.35">
      <c r="A15" s="73"/>
      <c r="B15" s="75"/>
      <c r="C15" s="75" t="s">
        <v>235</v>
      </c>
      <c r="D15" s="83">
        <v>35969.19</v>
      </c>
      <c r="E15" s="84">
        <f>D14-D15</f>
        <v>31292.709999999992</v>
      </c>
      <c r="F15" s="82" t="s">
        <v>173</v>
      </c>
      <c r="G15" s="81">
        <v>27153</v>
      </c>
      <c r="H15" s="81">
        <v>23451</v>
      </c>
      <c r="I15" s="81" t="s">
        <v>173</v>
      </c>
      <c r="J15" s="83">
        <v>18668</v>
      </c>
      <c r="K15" s="84">
        <v>9090</v>
      </c>
      <c r="L15" s="82" t="s">
        <v>173</v>
      </c>
      <c r="M15" s="83">
        <v>40392</v>
      </c>
      <c r="N15" s="84">
        <v>49274</v>
      </c>
      <c r="O15" s="82" t="s">
        <v>173</v>
      </c>
      <c r="P15" s="83">
        <v>30334</v>
      </c>
      <c r="Q15" s="84">
        <v>37632</v>
      </c>
      <c r="R15" s="82" t="s">
        <v>173</v>
      </c>
    </row>
    <row r="16" spans="1:18" x14ac:dyDescent="0.35">
      <c r="A16" s="73"/>
      <c r="B16" s="75"/>
      <c r="C16" s="75" t="s">
        <v>180</v>
      </c>
      <c r="D16" s="80" t="s">
        <v>173</v>
      </c>
      <c r="E16" s="81" t="s">
        <v>173</v>
      </c>
      <c r="F16" s="82" t="s">
        <v>173</v>
      </c>
      <c r="G16" s="81" t="s">
        <v>173</v>
      </c>
      <c r="H16" s="81" t="s">
        <v>173</v>
      </c>
      <c r="I16" s="81" t="s">
        <v>173</v>
      </c>
      <c r="J16" s="80" t="s">
        <v>173</v>
      </c>
      <c r="K16" s="81" t="s">
        <v>173</v>
      </c>
      <c r="L16" s="82" t="s">
        <v>173</v>
      </c>
      <c r="M16" s="80" t="s">
        <v>173</v>
      </c>
      <c r="N16" s="81" t="s">
        <v>173</v>
      </c>
      <c r="O16" s="82" t="s">
        <v>173</v>
      </c>
      <c r="P16" s="80" t="s">
        <v>173</v>
      </c>
      <c r="Q16" s="81" t="s">
        <v>173</v>
      </c>
      <c r="R16" s="82" t="s">
        <v>173</v>
      </c>
    </row>
    <row r="17" spans="1:18" x14ac:dyDescent="0.35">
      <c r="A17" s="73"/>
      <c r="B17" s="75"/>
      <c r="C17" s="87" t="s">
        <v>217</v>
      </c>
      <c r="D17" s="83">
        <v>-26428</v>
      </c>
      <c r="E17" s="81" t="s">
        <v>173</v>
      </c>
      <c r="F17" s="82" t="s">
        <v>173</v>
      </c>
      <c r="G17" s="81">
        <v>-21315</v>
      </c>
      <c r="H17" s="81" t="s">
        <v>173</v>
      </c>
      <c r="I17" s="81" t="s">
        <v>173</v>
      </c>
      <c r="J17" s="83">
        <v>-19161</v>
      </c>
      <c r="K17" s="81" t="s">
        <v>173</v>
      </c>
      <c r="L17" s="82" t="s">
        <v>173</v>
      </c>
      <c r="M17" s="83">
        <v>7329</v>
      </c>
      <c r="N17" s="81" t="s">
        <v>173</v>
      </c>
      <c r="O17" s="82" t="s">
        <v>173</v>
      </c>
      <c r="P17" s="83">
        <v>5376.49</v>
      </c>
      <c r="Q17" s="81" t="s">
        <v>173</v>
      </c>
      <c r="R17" s="82" t="s">
        <v>173</v>
      </c>
    </row>
    <row r="18" spans="1:18" x14ac:dyDescent="0.35">
      <c r="A18" s="73"/>
      <c r="B18" s="75"/>
      <c r="C18" s="87" t="s">
        <v>235</v>
      </c>
      <c r="D18" s="83">
        <v>-16622.099999999999</v>
      </c>
      <c r="E18" s="84">
        <f>D17-D18</f>
        <v>-9805.9000000000015</v>
      </c>
      <c r="F18" s="85">
        <f>E15+E18</f>
        <v>21486.80999999999</v>
      </c>
      <c r="G18" s="86">
        <v>-12672</v>
      </c>
      <c r="H18" s="86">
        <v>-8643</v>
      </c>
      <c r="I18" s="86">
        <v>14808</v>
      </c>
      <c r="J18" s="83">
        <v>-18538</v>
      </c>
      <c r="K18" s="84">
        <v>-623</v>
      </c>
      <c r="L18" s="85">
        <v>8467</v>
      </c>
      <c r="M18" s="83">
        <v>15898</v>
      </c>
      <c r="N18" s="84">
        <v>-8569</v>
      </c>
      <c r="O18" s="85">
        <v>40706</v>
      </c>
      <c r="P18" s="83">
        <v>11767.98</v>
      </c>
      <c r="Q18" s="84">
        <v>-6391.49</v>
      </c>
      <c r="R18" s="85">
        <v>31240.510000000002</v>
      </c>
    </row>
    <row r="19" spans="1:18" x14ac:dyDescent="0.35">
      <c r="A19" s="73"/>
      <c r="B19" s="75" t="s">
        <v>181</v>
      </c>
      <c r="C19" s="75"/>
      <c r="D19" s="80"/>
      <c r="E19" s="81" t="s">
        <v>173</v>
      </c>
      <c r="F19" s="85">
        <v>0</v>
      </c>
      <c r="G19" s="86"/>
      <c r="H19" s="86" t="s">
        <v>173</v>
      </c>
      <c r="I19" s="86">
        <v>0</v>
      </c>
      <c r="J19" s="80"/>
      <c r="K19" s="81" t="s">
        <v>173</v>
      </c>
      <c r="L19" s="85">
        <v>0</v>
      </c>
      <c r="M19" s="80"/>
      <c r="N19" s="81" t="s">
        <v>173</v>
      </c>
      <c r="O19" s="85">
        <v>0</v>
      </c>
      <c r="P19" s="80"/>
      <c r="Q19" s="81" t="s">
        <v>173</v>
      </c>
      <c r="R19" s="85">
        <v>0</v>
      </c>
    </row>
    <row r="20" spans="1:18" x14ac:dyDescent="0.35">
      <c r="A20" s="73"/>
      <c r="B20" s="75" t="s">
        <v>182</v>
      </c>
      <c r="C20" s="75"/>
      <c r="D20" s="80"/>
      <c r="E20" s="81" t="s">
        <v>173</v>
      </c>
      <c r="F20" s="85">
        <v>290</v>
      </c>
      <c r="G20" s="86"/>
      <c r="H20" s="86" t="s">
        <v>173</v>
      </c>
      <c r="I20" s="86">
        <v>17</v>
      </c>
      <c r="J20" s="80"/>
      <c r="K20" s="81" t="s">
        <v>173</v>
      </c>
      <c r="L20" s="85">
        <v>5</v>
      </c>
      <c r="M20" s="80"/>
      <c r="N20" s="81" t="s">
        <v>173</v>
      </c>
      <c r="O20" s="85">
        <v>911</v>
      </c>
      <c r="P20" s="80"/>
      <c r="Q20" s="81" t="s">
        <v>173</v>
      </c>
      <c r="R20" s="85">
        <v>76</v>
      </c>
    </row>
    <row r="21" spans="1:18" x14ac:dyDescent="0.35">
      <c r="A21" s="73"/>
      <c r="B21" s="75" t="s">
        <v>183</v>
      </c>
      <c r="C21" s="75"/>
      <c r="D21" s="80"/>
      <c r="E21" s="81" t="s">
        <v>173</v>
      </c>
      <c r="F21" s="82" t="s">
        <v>173</v>
      </c>
      <c r="G21" s="81"/>
      <c r="H21" s="81" t="s">
        <v>173</v>
      </c>
      <c r="I21" s="81" t="s">
        <v>173</v>
      </c>
      <c r="J21" s="80"/>
      <c r="K21" s="81" t="s">
        <v>173</v>
      </c>
      <c r="L21" s="82" t="s">
        <v>173</v>
      </c>
      <c r="M21" s="80"/>
      <c r="N21" s="81" t="s">
        <v>173</v>
      </c>
      <c r="O21" s="82" t="s">
        <v>173</v>
      </c>
      <c r="P21" s="80"/>
      <c r="Q21" s="81" t="s">
        <v>173</v>
      </c>
      <c r="R21" s="82" t="s">
        <v>173</v>
      </c>
    </row>
    <row r="22" spans="1:18" x14ac:dyDescent="0.35">
      <c r="A22" s="73"/>
      <c r="B22" s="75"/>
      <c r="C22" s="75" t="s">
        <v>184</v>
      </c>
      <c r="D22" s="80"/>
      <c r="E22" s="84">
        <v>112439.64</v>
      </c>
      <c r="F22" s="82" t="s">
        <v>173</v>
      </c>
      <c r="G22" s="81"/>
      <c r="H22" s="81">
        <v>66444</v>
      </c>
      <c r="I22" s="81" t="s">
        <v>173</v>
      </c>
      <c r="J22" s="80"/>
      <c r="K22" s="84">
        <v>27645</v>
      </c>
      <c r="L22" s="82" t="s">
        <v>173</v>
      </c>
      <c r="M22" s="80"/>
      <c r="N22" s="84">
        <v>90973</v>
      </c>
      <c r="O22" s="82" t="s">
        <v>173</v>
      </c>
      <c r="P22" s="80"/>
      <c r="Q22" s="84">
        <v>71588</v>
      </c>
      <c r="R22" s="82" t="s">
        <v>173</v>
      </c>
    </row>
    <row r="23" spans="1:18" x14ac:dyDescent="0.35">
      <c r="A23" s="73"/>
      <c r="B23" s="75"/>
      <c r="C23" s="75" t="s">
        <v>185</v>
      </c>
      <c r="D23" s="80"/>
      <c r="E23" s="84">
        <v>-4987.41</v>
      </c>
      <c r="F23" s="82" t="s">
        <v>173</v>
      </c>
      <c r="G23" s="81"/>
      <c r="H23" s="81">
        <v>-75</v>
      </c>
      <c r="I23" s="81" t="s">
        <v>173</v>
      </c>
      <c r="J23" s="80"/>
      <c r="K23" s="84">
        <v>2591</v>
      </c>
      <c r="L23" s="82" t="s">
        <v>173</v>
      </c>
      <c r="M23" s="80"/>
      <c r="N23" s="84">
        <v>-7658</v>
      </c>
      <c r="O23" s="82" t="s">
        <v>173</v>
      </c>
      <c r="P23" s="80"/>
      <c r="Q23" s="84">
        <v>-1832</v>
      </c>
      <c r="R23" s="82" t="s">
        <v>173</v>
      </c>
    </row>
    <row r="24" spans="1:18" x14ac:dyDescent="0.35">
      <c r="A24" s="73"/>
      <c r="B24" s="75"/>
      <c r="C24" s="75" t="s">
        <v>186</v>
      </c>
      <c r="D24" s="80"/>
      <c r="E24" s="84">
        <v>34717.9</v>
      </c>
      <c r="F24" s="82" t="s">
        <v>173</v>
      </c>
      <c r="G24" s="81"/>
      <c r="H24" s="81">
        <v>23621</v>
      </c>
      <c r="I24" s="81" t="s">
        <v>173</v>
      </c>
      <c r="J24" s="80"/>
      <c r="K24" s="84">
        <v>11990</v>
      </c>
      <c r="L24" s="82" t="s">
        <v>173</v>
      </c>
      <c r="M24" s="80"/>
      <c r="N24" s="84">
        <v>37048</v>
      </c>
      <c r="O24" s="82" t="s">
        <v>173</v>
      </c>
      <c r="P24" s="80"/>
      <c r="Q24" s="84">
        <v>25551</v>
      </c>
      <c r="R24" s="82" t="s">
        <v>173</v>
      </c>
    </row>
    <row r="25" spans="1:18" x14ac:dyDescent="0.35">
      <c r="A25" s="73"/>
      <c r="B25" s="75"/>
      <c r="C25" s="75" t="s">
        <v>236</v>
      </c>
      <c r="D25" s="80"/>
      <c r="E25" s="84">
        <v>79329.2</v>
      </c>
      <c r="F25" s="85">
        <f>SUM(E22:E24)-E25</f>
        <v>62840.930000000008</v>
      </c>
      <c r="G25" s="86"/>
      <c r="H25" s="86">
        <v>46369</v>
      </c>
      <c r="I25" s="86">
        <v>43621</v>
      </c>
      <c r="J25" s="80"/>
      <c r="K25" s="84">
        <v>20168</v>
      </c>
      <c r="L25" s="85">
        <v>22057</v>
      </c>
      <c r="M25" s="80"/>
      <c r="N25" s="84">
        <v>35907</v>
      </c>
      <c r="O25" s="85">
        <v>84456</v>
      </c>
      <c r="P25" s="80"/>
      <c r="Q25" s="84">
        <v>27900</v>
      </c>
      <c r="R25" s="85">
        <v>67407</v>
      </c>
    </row>
    <row r="26" spans="1:18" x14ac:dyDescent="0.35">
      <c r="A26" s="73"/>
      <c r="B26" s="75" t="s">
        <v>187</v>
      </c>
      <c r="C26" s="75"/>
      <c r="D26" s="80"/>
      <c r="E26" s="81" t="s">
        <v>173</v>
      </c>
      <c r="F26" s="88">
        <v>5822</v>
      </c>
      <c r="G26" s="84"/>
      <c r="H26" s="84" t="s">
        <v>173</v>
      </c>
      <c r="I26" s="84">
        <v>3370</v>
      </c>
      <c r="J26" s="80"/>
      <c r="K26" s="81" t="s">
        <v>173</v>
      </c>
      <c r="L26" s="88">
        <v>1871</v>
      </c>
      <c r="M26" s="80"/>
      <c r="N26" s="81" t="s">
        <v>173</v>
      </c>
      <c r="O26" s="88">
        <v>2608</v>
      </c>
      <c r="P26" s="80"/>
      <c r="Q26" s="81" t="s">
        <v>173</v>
      </c>
      <c r="R26" s="88">
        <v>1548</v>
      </c>
    </row>
    <row r="27" spans="1:18" x14ac:dyDescent="0.35">
      <c r="A27" s="73"/>
      <c r="B27" s="75" t="s">
        <v>188</v>
      </c>
      <c r="C27" s="75"/>
      <c r="D27" s="80"/>
      <c r="E27" s="81" t="s">
        <v>173</v>
      </c>
      <c r="F27" s="85">
        <v>0</v>
      </c>
      <c r="G27" s="86"/>
      <c r="H27" s="86" t="s">
        <v>173</v>
      </c>
      <c r="I27" s="86">
        <v>0</v>
      </c>
      <c r="J27" s="80"/>
      <c r="K27" s="81" t="s">
        <v>173</v>
      </c>
      <c r="L27" s="85">
        <v>0</v>
      </c>
      <c r="M27" s="80"/>
      <c r="N27" s="81" t="s">
        <v>173</v>
      </c>
      <c r="O27" s="85">
        <v>0</v>
      </c>
      <c r="P27" s="80"/>
      <c r="Q27" s="81" t="s">
        <v>173</v>
      </c>
      <c r="R27" s="85">
        <v>0</v>
      </c>
    </row>
    <row r="28" spans="1:18" x14ac:dyDescent="0.35">
      <c r="A28" s="89"/>
      <c r="B28" s="90" t="s">
        <v>189</v>
      </c>
      <c r="C28" s="90"/>
      <c r="D28" s="91"/>
      <c r="E28" s="92"/>
      <c r="F28" s="93">
        <f>+SUM(F9:F11)-SUM(F18:F27)</f>
        <v>8431.9150000000081</v>
      </c>
      <c r="G28" s="94"/>
      <c r="H28" s="94"/>
      <c r="I28" s="94">
        <v>3766</v>
      </c>
      <c r="J28" s="91"/>
      <c r="K28" s="92"/>
      <c r="L28" s="93">
        <v>1575</v>
      </c>
      <c r="M28" s="91"/>
      <c r="N28" s="92"/>
      <c r="O28" s="93">
        <v>4662</v>
      </c>
      <c r="P28" s="91"/>
      <c r="Q28" s="92"/>
      <c r="R28" s="93">
        <v>-4075.5100000000093</v>
      </c>
    </row>
    <row r="29" spans="1:18" x14ac:dyDescent="0.35">
      <c r="A29" s="95" t="s">
        <v>190</v>
      </c>
      <c r="B29" s="87"/>
      <c r="C29" s="87"/>
      <c r="D29" s="96"/>
      <c r="E29" s="97"/>
      <c r="F29" s="98"/>
      <c r="G29" s="97"/>
      <c r="H29" s="97"/>
      <c r="I29" s="97"/>
      <c r="J29" s="96"/>
      <c r="K29" s="97"/>
      <c r="L29" s="98"/>
      <c r="M29" s="96"/>
      <c r="N29" s="97"/>
      <c r="O29" s="98"/>
      <c r="P29" s="96"/>
      <c r="Q29" s="97"/>
      <c r="R29" s="98"/>
    </row>
    <row r="30" spans="1:18" x14ac:dyDescent="0.35">
      <c r="A30" s="73"/>
      <c r="B30" s="75" t="s">
        <v>172</v>
      </c>
      <c r="C30" s="75"/>
      <c r="D30" s="80"/>
      <c r="E30" s="81"/>
      <c r="F30" s="82"/>
      <c r="G30" s="81"/>
      <c r="H30" s="81"/>
      <c r="I30" s="81"/>
      <c r="J30" s="80"/>
      <c r="K30" s="81"/>
      <c r="L30" s="82"/>
      <c r="M30" s="80"/>
      <c r="N30" s="81"/>
      <c r="O30" s="82"/>
      <c r="P30" s="80"/>
      <c r="Q30" s="81"/>
      <c r="R30" s="82"/>
    </row>
    <row r="31" spans="1:18" x14ac:dyDescent="0.35">
      <c r="A31" s="73"/>
      <c r="B31" s="75"/>
      <c r="C31" s="75" t="s">
        <v>174</v>
      </c>
      <c r="D31" s="80" t="s">
        <v>173</v>
      </c>
      <c r="E31" s="84">
        <v>37869.879999999997</v>
      </c>
      <c r="F31" s="82" t="s">
        <v>173</v>
      </c>
      <c r="G31" s="81" t="s">
        <v>173</v>
      </c>
      <c r="H31" s="81">
        <v>24816</v>
      </c>
      <c r="I31" s="81" t="s">
        <v>173</v>
      </c>
      <c r="J31" s="80" t="s">
        <v>173</v>
      </c>
      <c r="K31" s="84">
        <v>12146</v>
      </c>
      <c r="L31" s="82" t="s">
        <v>173</v>
      </c>
      <c r="M31" s="80" t="s">
        <v>173</v>
      </c>
      <c r="N31" s="84">
        <v>45472</v>
      </c>
      <c r="O31" s="82" t="s">
        <v>173</v>
      </c>
      <c r="P31" s="80" t="s">
        <v>173</v>
      </c>
      <c r="Q31" s="84">
        <v>33624.49</v>
      </c>
      <c r="R31" s="82" t="s">
        <v>173</v>
      </c>
    </row>
    <row r="32" spans="1:18" x14ac:dyDescent="0.35">
      <c r="A32" s="73"/>
      <c r="B32" s="75"/>
      <c r="C32" s="75" t="s">
        <v>233</v>
      </c>
      <c r="D32" s="80" t="s">
        <v>173</v>
      </c>
      <c r="E32" s="84">
        <v>537.36</v>
      </c>
      <c r="F32" s="82" t="s">
        <v>173</v>
      </c>
      <c r="G32" s="81" t="s">
        <v>173</v>
      </c>
      <c r="H32" s="81">
        <v>281</v>
      </c>
      <c r="I32" s="81" t="s">
        <v>173</v>
      </c>
      <c r="J32" s="80" t="s">
        <v>173</v>
      </c>
      <c r="K32" s="84">
        <v>141</v>
      </c>
      <c r="L32" s="82" t="s">
        <v>173</v>
      </c>
      <c r="M32" s="80" t="s">
        <v>173</v>
      </c>
      <c r="N32" s="84">
        <v>805</v>
      </c>
      <c r="O32" s="82" t="s">
        <v>173</v>
      </c>
      <c r="P32" s="80" t="s">
        <v>173</v>
      </c>
      <c r="Q32" s="84">
        <v>515</v>
      </c>
      <c r="R32" s="82" t="s">
        <v>173</v>
      </c>
    </row>
    <row r="33" spans="1:18" x14ac:dyDescent="0.35">
      <c r="A33" s="73"/>
      <c r="B33" s="75"/>
      <c r="C33" s="75" t="s">
        <v>191</v>
      </c>
      <c r="D33" s="80" t="s">
        <v>173</v>
      </c>
      <c r="E33" s="84">
        <v>-84.3</v>
      </c>
      <c r="F33" s="85">
        <f>E31-E32-E33</f>
        <v>37416.82</v>
      </c>
      <c r="G33" s="86" t="s">
        <v>173</v>
      </c>
      <c r="H33" s="86">
        <v>-6</v>
      </c>
      <c r="I33" s="86">
        <v>24541</v>
      </c>
      <c r="J33" s="80" t="s">
        <v>173</v>
      </c>
      <c r="K33" s="84">
        <v>16</v>
      </c>
      <c r="L33" s="85">
        <v>11989</v>
      </c>
      <c r="M33" s="80" t="s">
        <v>173</v>
      </c>
      <c r="N33" s="84">
        <v>-71</v>
      </c>
      <c r="O33" s="85">
        <v>44739</v>
      </c>
      <c r="P33" s="80" t="s">
        <v>173</v>
      </c>
      <c r="Q33" s="84">
        <v>-80.489999999999995</v>
      </c>
      <c r="R33" s="85">
        <v>33189.979999999996</v>
      </c>
    </row>
    <row r="34" spans="1:18" x14ac:dyDescent="0.35">
      <c r="A34" s="73"/>
      <c r="B34" s="99" t="s">
        <v>237</v>
      </c>
      <c r="C34" s="99"/>
      <c r="D34" s="80" t="s">
        <v>173</v>
      </c>
      <c r="E34" s="81" t="s">
        <v>173</v>
      </c>
      <c r="F34" s="82" t="s">
        <v>173</v>
      </c>
      <c r="G34" s="81" t="s">
        <v>173</v>
      </c>
      <c r="H34" s="81" t="s">
        <v>173</v>
      </c>
      <c r="I34" s="81" t="s">
        <v>173</v>
      </c>
      <c r="J34" s="80" t="s">
        <v>173</v>
      </c>
      <c r="K34" s="81" t="s">
        <v>173</v>
      </c>
      <c r="L34" s="82" t="s">
        <v>173</v>
      </c>
      <c r="M34" s="80" t="s">
        <v>173</v>
      </c>
      <c r="N34" s="81" t="s">
        <v>173</v>
      </c>
      <c r="O34" s="82" t="s">
        <v>173</v>
      </c>
      <c r="P34" s="80" t="s">
        <v>173</v>
      </c>
      <c r="Q34" s="81" t="s">
        <v>173</v>
      </c>
      <c r="R34" s="82" t="s">
        <v>173</v>
      </c>
    </row>
    <row r="35" spans="1:18" x14ac:dyDescent="0.35">
      <c r="A35" s="73"/>
      <c r="B35" s="99"/>
      <c r="C35" s="99" t="s">
        <v>192</v>
      </c>
      <c r="D35" s="100" t="s">
        <v>173</v>
      </c>
      <c r="E35" s="81"/>
      <c r="F35" s="82" t="s">
        <v>173</v>
      </c>
      <c r="G35" s="81" t="s">
        <v>173</v>
      </c>
      <c r="H35" s="81"/>
      <c r="I35" s="81" t="s">
        <v>173</v>
      </c>
      <c r="J35" s="100" t="s">
        <v>173</v>
      </c>
      <c r="K35" s="81"/>
      <c r="L35" s="82" t="s">
        <v>173</v>
      </c>
      <c r="M35" s="100" t="s">
        <v>173</v>
      </c>
      <c r="N35" s="81"/>
      <c r="O35" s="82" t="s">
        <v>173</v>
      </c>
      <c r="P35" s="100" t="s">
        <v>173</v>
      </c>
      <c r="Q35" s="81"/>
      <c r="R35" s="82" t="s">
        <v>173</v>
      </c>
    </row>
    <row r="36" spans="1:18" ht="15" customHeight="1" x14ac:dyDescent="0.35">
      <c r="A36" s="73"/>
      <c r="B36" s="99"/>
      <c r="C36" s="101" t="s">
        <v>238</v>
      </c>
      <c r="D36" s="100" t="s">
        <v>173</v>
      </c>
      <c r="E36" s="81" t="s">
        <v>173</v>
      </c>
      <c r="F36" s="82" t="s">
        <v>173</v>
      </c>
      <c r="G36" s="81" t="s">
        <v>173</v>
      </c>
      <c r="H36" s="81" t="s">
        <v>173</v>
      </c>
      <c r="I36" s="81" t="s">
        <v>173</v>
      </c>
      <c r="J36" s="100" t="s">
        <v>173</v>
      </c>
      <c r="K36" s="81" t="s">
        <v>173</v>
      </c>
      <c r="L36" s="82" t="s">
        <v>173</v>
      </c>
      <c r="M36" s="100" t="s">
        <v>173</v>
      </c>
      <c r="N36" s="81" t="s">
        <v>173</v>
      </c>
      <c r="O36" s="82" t="s">
        <v>173</v>
      </c>
      <c r="P36" s="100" t="s">
        <v>173</v>
      </c>
      <c r="Q36" s="81" t="s">
        <v>173</v>
      </c>
      <c r="R36" s="82" t="s">
        <v>173</v>
      </c>
    </row>
    <row r="37" spans="1:18" x14ac:dyDescent="0.35">
      <c r="A37" s="95"/>
      <c r="B37" s="87"/>
      <c r="C37" s="87" t="s">
        <v>218</v>
      </c>
      <c r="D37" s="100"/>
      <c r="E37" s="84" t="s">
        <v>173</v>
      </c>
      <c r="F37" s="82" t="s">
        <v>173</v>
      </c>
      <c r="G37" s="81"/>
      <c r="H37" s="81" t="s">
        <v>173</v>
      </c>
      <c r="I37" s="81" t="s">
        <v>173</v>
      </c>
      <c r="J37" s="100"/>
      <c r="K37" s="84" t="s">
        <v>173</v>
      </c>
      <c r="L37" s="82" t="s">
        <v>173</v>
      </c>
      <c r="M37" s="100"/>
      <c r="N37" s="84" t="s">
        <v>173</v>
      </c>
      <c r="O37" s="82" t="s">
        <v>173</v>
      </c>
      <c r="P37" s="100"/>
      <c r="Q37" s="84" t="s">
        <v>173</v>
      </c>
      <c r="R37" s="82" t="s">
        <v>173</v>
      </c>
    </row>
    <row r="38" spans="1:18" x14ac:dyDescent="0.35">
      <c r="A38" s="95"/>
      <c r="B38" s="87"/>
      <c r="C38" s="87" t="s">
        <v>219</v>
      </c>
      <c r="D38" s="100">
        <v>446.78</v>
      </c>
      <c r="E38" s="84">
        <f>D38</f>
        <v>446.78</v>
      </c>
      <c r="F38" s="82" t="s">
        <v>173</v>
      </c>
      <c r="G38" s="81">
        <v>304</v>
      </c>
      <c r="H38" s="81">
        <v>304</v>
      </c>
      <c r="I38" s="81" t="s">
        <v>173</v>
      </c>
      <c r="J38" s="100">
        <v>167</v>
      </c>
      <c r="K38" s="84">
        <v>167</v>
      </c>
      <c r="L38" s="82" t="s">
        <v>173</v>
      </c>
      <c r="M38" s="100">
        <v>670.98500000000001</v>
      </c>
      <c r="N38" s="84">
        <v>670.98500000000001</v>
      </c>
      <c r="O38" s="82" t="s">
        <v>173</v>
      </c>
      <c r="P38" s="100">
        <v>503</v>
      </c>
      <c r="Q38" s="84">
        <v>503</v>
      </c>
      <c r="R38" s="82" t="s">
        <v>173</v>
      </c>
    </row>
    <row r="39" spans="1:18" x14ac:dyDescent="0.35">
      <c r="A39" s="73"/>
      <c r="B39" s="99"/>
      <c r="C39" s="99" t="s">
        <v>239</v>
      </c>
      <c r="D39" s="80" t="s">
        <v>173</v>
      </c>
      <c r="E39" s="84" t="s">
        <v>173</v>
      </c>
      <c r="F39" s="82" t="s">
        <v>173</v>
      </c>
      <c r="G39" s="81" t="s">
        <v>173</v>
      </c>
      <c r="H39" s="81" t="s">
        <v>173</v>
      </c>
      <c r="I39" s="81" t="s">
        <v>173</v>
      </c>
      <c r="J39" s="80" t="s">
        <v>173</v>
      </c>
      <c r="K39" s="84" t="s">
        <v>173</v>
      </c>
      <c r="L39" s="82" t="s">
        <v>173</v>
      </c>
      <c r="M39" s="80" t="s">
        <v>173</v>
      </c>
      <c r="N39" s="84" t="s">
        <v>173</v>
      </c>
      <c r="O39" s="82" t="s">
        <v>173</v>
      </c>
      <c r="P39" s="80" t="s">
        <v>173</v>
      </c>
      <c r="Q39" s="84" t="s">
        <v>173</v>
      </c>
      <c r="R39" s="82" t="s">
        <v>173</v>
      </c>
    </row>
    <row r="40" spans="1:18" x14ac:dyDescent="0.35">
      <c r="A40" s="73"/>
      <c r="B40" s="99"/>
      <c r="C40" s="99" t="s">
        <v>240</v>
      </c>
      <c r="D40" s="80" t="s">
        <v>173</v>
      </c>
      <c r="E40" s="84" t="s">
        <v>173</v>
      </c>
      <c r="F40" s="85">
        <f>SUM(E35:E40)</f>
        <v>446.78</v>
      </c>
      <c r="G40" s="86" t="s">
        <v>173</v>
      </c>
      <c r="H40" s="86" t="s">
        <v>173</v>
      </c>
      <c r="I40" s="86">
        <v>304</v>
      </c>
      <c r="J40" s="80" t="s">
        <v>173</v>
      </c>
      <c r="K40" s="84" t="s">
        <v>173</v>
      </c>
      <c r="L40" s="85">
        <v>167</v>
      </c>
      <c r="M40" s="80" t="s">
        <v>173</v>
      </c>
      <c r="N40" s="84" t="s">
        <v>173</v>
      </c>
      <c r="O40" s="85">
        <v>670.98500000000001</v>
      </c>
      <c r="P40" s="80" t="s">
        <v>173</v>
      </c>
      <c r="Q40" s="84" t="s">
        <v>173</v>
      </c>
      <c r="R40" s="85">
        <v>503</v>
      </c>
    </row>
    <row r="41" spans="1:18" x14ac:dyDescent="0.35">
      <c r="A41" s="73"/>
      <c r="B41" s="102" t="s">
        <v>241</v>
      </c>
      <c r="C41" s="99"/>
      <c r="D41" s="80" t="s">
        <v>173</v>
      </c>
      <c r="E41" s="81" t="s">
        <v>173</v>
      </c>
      <c r="F41" s="85">
        <v>237.81</v>
      </c>
      <c r="G41" s="86" t="s">
        <v>173</v>
      </c>
      <c r="H41" s="86" t="s">
        <v>173</v>
      </c>
      <c r="I41" s="86">
        <v>200</v>
      </c>
      <c r="J41" s="80" t="s">
        <v>173</v>
      </c>
      <c r="K41" s="81" t="s">
        <v>173</v>
      </c>
      <c r="L41" s="85">
        <v>0</v>
      </c>
      <c r="M41" s="80" t="s">
        <v>173</v>
      </c>
      <c r="N41" s="81" t="s">
        <v>173</v>
      </c>
      <c r="O41" s="85">
        <v>248.25</v>
      </c>
      <c r="P41" s="80" t="s">
        <v>173</v>
      </c>
      <c r="Q41" s="81" t="s">
        <v>173</v>
      </c>
      <c r="R41" s="85">
        <v>248</v>
      </c>
    </row>
    <row r="42" spans="1:18" x14ac:dyDescent="0.35">
      <c r="A42" s="73"/>
      <c r="B42" s="99" t="s">
        <v>193</v>
      </c>
      <c r="C42" s="99"/>
      <c r="D42" s="80" t="s">
        <v>173</v>
      </c>
      <c r="E42" s="81" t="s">
        <v>173</v>
      </c>
      <c r="F42" s="85">
        <v>1012.4</v>
      </c>
      <c r="G42" s="86" t="s">
        <v>173</v>
      </c>
      <c r="H42" s="86" t="s">
        <v>173</v>
      </c>
      <c r="I42" s="86">
        <v>616</v>
      </c>
      <c r="J42" s="80" t="s">
        <v>173</v>
      </c>
      <c r="K42" s="81" t="s">
        <v>173</v>
      </c>
      <c r="L42" s="85">
        <v>228</v>
      </c>
      <c r="M42" s="80" t="s">
        <v>173</v>
      </c>
      <c r="N42" s="81" t="s">
        <v>173</v>
      </c>
      <c r="O42" s="85">
        <v>2476</v>
      </c>
      <c r="P42" s="80" t="s">
        <v>173</v>
      </c>
      <c r="Q42" s="81" t="s">
        <v>173</v>
      </c>
      <c r="R42" s="85">
        <v>395</v>
      </c>
    </row>
    <row r="43" spans="1:18" x14ac:dyDescent="0.35">
      <c r="A43" s="73"/>
      <c r="B43" s="75" t="s">
        <v>194</v>
      </c>
      <c r="C43" s="75"/>
      <c r="D43" s="80" t="s">
        <v>173</v>
      </c>
      <c r="E43" s="81" t="s">
        <v>173</v>
      </c>
      <c r="F43" s="82" t="s">
        <v>173</v>
      </c>
      <c r="G43" s="81" t="s">
        <v>173</v>
      </c>
      <c r="H43" s="81" t="s">
        <v>173</v>
      </c>
      <c r="I43" s="81" t="s">
        <v>173</v>
      </c>
      <c r="J43" s="80" t="s">
        <v>173</v>
      </c>
      <c r="K43" s="81" t="s">
        <v>173</v>
      </c>
      <c r="L43" s="82" t="s">
        <v>173</v>
      </c>
      <c r="M43" s="80" t="s">
        <v>173</v>
      </c>
      <c r="N43" s="81" t="s">
        <v>173</v>
      </c>
      <c r="O43" s="82" t="s">
        <v>173</v>
      </c>
      <c r="P43" s="80" t="s">
        <v>173</v>
      </c>
      <c r="Q43" s="81" t="s">
        <v>173</v>
      </c>
      <c r="R43" s="82" t="s">
        <v>173</v>
      </c>
    </row>
    <row r="44" spans="1:18" x14ac:dyDescent="0.35">
      <c r="A44" s="73"/>
      <c r="B44" s="75"/>
      <c r="C44" s="75" t="s">
        <v>179</v>
      </c>
      <c r="D44" s="80" t="s">
        <v>173</v>
      </c>
      <c r="E44" s="81" t="s">
        <v>173</v>
      </c>
      <c r="F44" s="82" t="s">
        <v>173</v>
      </c>
      <c r="G44" s="81" t="s">
        <v>173</v>
      </c>
      <c r="H44" s="81" t="s">
        <v>173</v>
      </c>
      <c r="I44" s="81" t="s">
        <v>173</v>
      </c>
      <c r="J44" s="80" t="s">
        <v>173</v>
      </c>
      <c r="K44" s="81" t="s">
        <v>173</v>
      </c>
      <c r="L44" s="82" t="s">
        <v>173</v>
      </c>
      <c r="M44" s="80" t="s">
        <v>173</v>
      </c>
      <c r="N44" s="81" t="s">
        <v>173</v>
      </c>
      <c r="O44" s="82" t="s">
        <v>173</v>
      </c>
      <c r="P44" s="80" t="s">
        <v>173</v>
      </c>
      <c r="Q44" s="81" t="s">
        <v>173</v>
      </c>
      <c r="R44" s="82" t="s">
        <v>173</v>
      </c>
    </row>
    <row r="45" spans="1:18" x14ac:dyDescent="0.35">
      <c r="A45" s="73"/>
      <c r="B45" s="75"/>
      <c r="C45" s="75" t="s">
        <v>217</v>
      </c>
      <c r="D45" s="83">
        <v>16462.53</v>
      </c>
      <c r="E45" s="81" t="s">
        <v>173</v>
      </c>
      <c r="F45" s="82" t="s">
        <v>173</v>
      </c>
      <c r="G45" s="81">
        <v>10423</v>
      </c>
      <c r="H45" s="81" t="s">
        <v>173</v>
      </c>
      <c r="I45" s="81" t="s">
        <v>173</v>
      </c>
      <c r="J45" s="83">
        <v>4993</v>
      </c>
      <c r="K45" s="81" t="s">
        <v>173</v>
      </c>
      <c r="L45" s="82" t="s">
        <v>173</v>
      </c>
      <c r="M45" s="83">
        <v>19835</v>
      </c>
      <c r="N45" s="81" t="s">
        <v>173</v>
      </c>
      <c r="O45" s="82" t="s">
        <v>173</v>
      </c>
      <c r="P45" s="83">
        <v>12680</v>
      </c>
      <c r="Q45" s="81" t="s">
        <v>173</v>
      </c>
      <c r="R45" s="82" t="s">
        <v>173</v>
      </c>
    </row>
    <row r="46" spans="1:18" x14ac:dyDescent="0.35">
      <c r="A46" s="73"/>
      <c r="B46" s="75"/>
      <c r="C46" s="75" t="s">
        <v>235</v>
      </c>
      <c r="D46" s="83"/>
      <c r="E46" s="84">
        <f>D45+D46</f>
        <v>16462.53</v>
      </c>
      <c r="F46" s="82" t="s">
        <v>173</v>
      </c>
      <c r="G46" s="81"/>
      <c r="H46" s="81">
        <v>10423</v>
      </c>
      <c r="I46" s="81" t="s">
        <v>173</v>
      </c>
      <c r="J46" s="83"/>
      <c r="K46" s="84">
        <v>4993</v>
      </c>
      <c r="L46" s="82" t="s">
        <v>173</v>
      </c>
      <c r="M46" s="83"/>
      <c r="N46" s="84">
        <v>19835</v>
      </c>
      <c r="O46" s="82" t="s">
        <v>173</v>
      </c>
      <c r="P46" s="83"/>
      <c r="Q46" s="84">
        <v>12680</v>
      </c>
      <c r="R46" s="82" t="s">
        <v>173</v>
      </c>
    </row>
    <row r="47" spans="1:18" x14ac:dyDescent="0.35">
      <c r="A47" s="73"/>
      <c r="B47" s="75"/>
      <c r="C47" s="75" t="s">
        <v>180</v>
      </c>
      <c r="D47" s="80" t="s">
        <v>173</v>
      </c>
      <c r="E47" s="81" t="s">
        <v>173</v>
      </c>
      <c r="F47" s="82" t="s">
        <v>173</v>
      </c>
      <c r="G47" s="81" t="s">
        <v>173</v>
      </c>
      <c r="H47" s="81" t="s">
        <v>173</v>
      </c>
      <c r="I47" s="81" t="s">
        <v>173</v>
      </c>
      <c r="J47" s="80" t="s">
        <v>173</v>
      </c>
      <c r="K47" s="81" t="s">
        <v>173</v>
      </c>
      <c r="L47" s="82" t="s">
        <v>173</v>
      </c>
      <c r="M47" s="80" t="s">
        <v>173</v>
      </c>
      <c r="N47" s="81" t="s">
        <v>173</v>
      </c>
      <c r="O47" s="82" t="s">
        <v>173</v>
      </c>
      <c r="P47" s="80" t="s">
        <v>173</v>
      </c>
      <c r="Q47" s="81" t="s">
        <v>173</v>
      </c>
      <c r="R47" s="82" t="s">
        <v>173</v>
      </c>
    </row>
    <row r="48" spans="1:18" x14ac:dyDescent="0.35">
      <c r="A48" s="73"/>
      <c r="B48" s="75"/>
      <c r="C48" s="75" t="s">
        <v>217</v>
      </c>
      <c r="D48" s="83">
        <v>978.87</v>
      </c>
      <c r="E48" s="81" t="s">
        <v>173</v>
      </c>
      <c r="F48" s="82" t="s">
        <v>173</v>
      </c>
      <c r="G48" s="81">
        <v>877</v>
      </c>
      <c r="H48" s="81" t="s">
        <v>173</v>
      </c>
      <c r="I48" s="81" t="s">
        <v>173</v>
      </c>
      <c r="J48" s="83">
        <v>-129</v>
      </c>
      <c r="K48" s="81" t="s">
        <v>173</v>
      </c>
      <c r="L48" s="82" t="s">
        <v>173</v>
      </c>
      <c r="M48" s="83">
        <v>8485</v>
      </c>
      <c r="N48" s="81" t="s">
        <v>173</v>
      </c>
      <c r="O48" s="82" t="s">
        <v>173</v>
      </c>
      <c r="P48" s="83">
        <v>6220</v>
      </c>
      <c r="Q48" s="81" t="s">
        <v>173</v>
      </c>
      <c r="R48" s="82" t="s">
        <v>173</v>
      </c>
    </row>
    <row r="49" spans="1:18" x14ac:dyDescent="0.35">
      <c r="A49" s="73"/>
      <c r="B49" s="75"/>
      <c r="C49" s="75" t="s">
        <v>235</v>
      </c>
      <c r="D49" s="83"/>
      <c r="E49" s="84">
        <f>D48+D49</f>
        <v>978.87</v>
      </c>
      <c r="F49" s="85">
        <f>E46+E49</f>
        <v>17441.399999999998</v>
      </c>
      <c r="G49" s="86"/>
      <c r="H49" s="86">
        <v>877</v>
      </c>
      <c r="I49" s="86">
        <v>11300</v>
      </c>
      <c r="J49" s="83"/>
      <c r="K49" s="84">
        <v>-129</v>
      </c>
      <c r="L49" s="85">
        <v>4864</v>
      </c>
      <c r="M49" s="83"/>
      <c r="N49" s="84">
        <v>8485</v>
      </c>
      <c r="O49" s="85">
        <v>28321</v>
      </c>
      <c r="P49" s="83"/>
      <c r="Q49" s="84">
        <v>6220</v>
      </c>
      <c r="R49" s="85">
        <v>18900</v>
      </c>
    </row>
    <row r="50" spans="1:18" x14ac:dyDescent="0.35">
      <c r="A50" s="73"/>
      <c r="B50" s="99" t="s">
        <v>195</v>
      </c>
      <c r="C50" s="99"/>
      <c r="D50" s="80" t="s">
        <v>173</v>
      </c>
      <c r="E50" s="81" t="s">
        <v>173</v>
      </c>
      <c r="F50" s="82" t="s">
        <v>173</v>
      </c>
      <c r="G50" s="81" t="s">
        <v>173</v>
      </c>
      <c r="H50" s="81" t="s">
        <v>173</v>
      </c>
      <c r="I50" s="81" t="s">
        <v>173</v>
      </c>
      <c r="J50" s="80" t="s">
        <v>173</v>
      </c>
      <c r="K50" s="81" t="s">
        <v>173</v>
      </c>
      <c r="L50" s="82" t="s">
        <v>173</v>
      </c>
      <c r="M50" s="80" t="s">
        <v>173</v>
      </c>
      <c r="N50" s="81" t="s">
        <v>173</v>
      </c>
      <c r="O50" s="82" t="s">
        <v>173</v>
      </c>
      <c r="P50" s="80" t="s">
        <v>173</v>
      </c>
      <c r="Q50" s="81" t="s">
        <v>173</v>
      </c>
      <c r="R50" s="82" t="s">
        <v>173</v>
      </c>
    </row>
    <row r="51" spans="1:18" x14ac:dyDescent="0.35">
      <c r="A51" s="73"/>
      <c r="B51" s="99"/>
      <c r="C51" s="75" t="s">
        <v>196</v>
      </c>
      <c r="D51" s="80" t="s">
        <v>173</v>
      </c>
      <c r="E51" s="81" t="s">
        <v>173</v>
      </c>
      <c r="F51" s="82" t="s">
        <v>173</v>
      </c>
      <c r="G51" s="81" t="s">
        <v>173</v>
      </c>
      <c r="H51" s="81" t="s">
        <v>173</v>
      </c>
      <c r="I51" s="81" t="s">
        <v>173</v>
      </c>
      <c r="J51" s="80" t="s">
        <v>173</v>
      </c>
      <c r="K51" s="81" t="s">
        <v>173</v>
      </c>
      <c r="L51" s="82" t="s">
        <v>173</v>
      </c>
      <c r="M51" s="80" t="s">
        <v>173</v>
      </c>
      <c r="N51" s="81" t="s">
        <v>173</v>
      </c>
      <c r="O51" s="82" t="s">
        <v>173</v>
      </c>
      <c r="P51" s="80" t="s">
        <v>173</v>
      </c>
      <c r="Q51" s="81" t="s">
        <v>173</v>
      </c>
      <c r="R51" s="82" t="s">
        <v>173</v>
      </c>
    </row>
    <row r="52" spans="1:18" x14ac:dyDescent="0.35">
      <c r="A52" s="73"/>
      <c r="B52" s="99"/>
      <c r="C52" s="75" t="s">
        <v>217</v>
      </c>
      <c r="D52" s="83">
        <v>3272</v>
      </c>
      <c r="E52" s="81" t="s">
        <v>173</v>
      </c>
      <c r="F52" s="82" t="s">
        <v>173</v>
      </c>
      <c r="G52" s="81">
        <v>2178</v>
      </c>
      <c r="H52" s="81" t="s">
        <v>173</v>
      </c>
      <c r="I52" s="81" t="s">
        <v>173</v>
      </c>
      <c r="J52" s="83">
        <v>1347</v>
      </c>
      <c r="K52" s="81" t="s">
        <v>173</v>
      </c>
      <c r="L52" s="82" t="s">
        <v>173</v>
      </c>
      <c r="M52" s="83">
        <v>3243</v>
      </c>
      <c r="N52" s="81" t="s">
        <v>173</v>
      </c>
      <c r="O52" s="82" t="s">
        <v>173</v>
      </c>
      <c r="P52" s="83">
        <v>2366</v>
      </c>
      <c r="Q52" s="81" t="s">
        <v>173</v>
      </c>
      <c r="R52" s="82" t="s">
        <v>173</v>
      </c>
    </row>
    <row r="53" spans="1:18" x14ac:dyDescent="0.35">
      <c r="A53" s="73"/>
      <c r="B53" s="99"/>
      <c r="C53" s="75" t="s">
        <v>235</v>
      </c>
      <c r="D53" s="103"/>
      <c r="E53" s="84">
        <f>D52+D53</f>
        <v>3272</v>
      </c>
      <c r="F53" s="82" t="s">
        <v>173</v>
      </c>
      <c r="G53" s="81"/>
      <c r="H53" s="81">
        <v>2178</v>
      </c>
      <c r="I53" s="81" t="s">
        <v>173</v>
      </c>
      <c r="J53" s="103"/>
      <c r="K53" s="84">
        <v>1347</v>
      </c>
      <c r="L53" s="82" t="s">
        <v>173</v>
      </c>
      <c r="M53" s="103"/>
      <c r="N53" s="84">
        <v>3243</v>
      </c>
      <c r="O53" s="82" t="s">
        <v>173</v>
      </c>
      <c r="P53" s="103"/>
      <c r="Q53" s="84">
        <v>2366</v>
      </c>
      <c r="R53" s="82" t="s">
        <v>173</v>
      </c>
    </row>
    <row r="54" spans="1:18" x14ac:dyDescent="0.35">
      <c r="A54" s="73"/>
      <c r="B54" s="99"/>
      <c r="C54" s="75" t="s">
        <v>197</v>
      </c>
      <c r="D54" s="104" t="s">
        <v>173</v>
      </c>
      <c r="E54" s="84">
        <v>0</v>
      </c>
      <c r="F54" s="85">
        <f>E53+E54</f>
        <v>3272</v>
      </c>
      <c r="G54" s="86" t="s">
        <v>173</v>
      </c>
      <c r="H54" s="86">
        <v>0</v>
      </c>
      <c r="I54" s="86">
        <v>2178</v>
      </c>
      <c r="J54" s="104" t="s">
        <v>173</v>
      </c>
      <c r="K54" s="84">
        <v>0</v>
      </c>
      <c r="L54" s="85">
        <v>1347</v>
      </c>
      <c r="M54" s="104" t="s">
        <v>173</v>
      </c>
      <c r="N54" s="84">
        <v>-184</v>
      </c>
      <c r="O54" s="85">
        <v>3059.05</v>
      </c>
      <c r="P54" s="104" t="s">
        <v>173</v>
      </c>
      <c r="Q54" s="84">
        <v>0</v>
      </c>
      <c r="R54" s="85">
        <v>2366</v>
      </c>
    </row>
    <row r="55" spans="1:18" x14ac:dyDescent="0.35">
      <c r="A55" s="73"/>
      <c r="B55" s="99" t="s">
        <v>198</v>
      </c>
      <c r="C55" s="99"/>
      <c r="D55" s="104" t="s">
        <v>173</v>
      </c>
      <c r="E55" s="81" t="s">
        <v>173</v>
      </c>
      <c r="F55" s="85"/>
      <c r="G55" s="86" t="s">
        <v>173</v>
      </c>
      <c r="H55" s="86" t="s">
        <v>173</v>
      </c>
      <c r="I55" s="86"/>
      <c r="J55" s="104" t="s">
        <v>173</v>
      </c>
      <c r="K55" s="81" t="s">
        <v>173</v>
      </c>
      <c r="L55" s="85"/>
      <c r="M55" s="104" t="s">
        <v>173</v>
      </c>
      <c r="N55" s="81" t="s">
        <v>173</v>
      </c>
      <c r="O55" s="85"/>
      <c r="P55" s="104" t="s">
        <v>173</v>
      </c>
      <c r="Q55" s="81" t="s">
        <v>173</v>
      </c>
      <c r="R55" s="85"/>
    </row>
    <row r="56" spans="1:18" x14ac:dyDescent="0.35">
      <c r="A56" s="73"/>
      <c r="B56" s="99" t="s">
        <v>199</v>
      </c>
      <c r="C56" s="99"/>
      <c r="D56" s="105" t="s">
        <v>173</v>
      </c>
      <c r="E56" s="81" t="s">
        <v>173</v>
      </c>
      <c r="F56" s="82" t="s">
        <v>173</v>
      </c>
      <c r="G56" s="81" t="s">
        <v>173</v>
      </c>
      <c r="H56" s="81" t="s">
        <v>173</v>
      </c>
      <c r="I56" s="81" t="s">
        <v>173</v>
      </c>
      <c r="J56" s="105" t="s">
        <v>173</v>
      </c>
      <c r="K56" s="81" t="s">
        <v>173</v>
      </c>
      <c r="L56" s="82" t="s">
        <v>173</v>
      </c>
      <c r="M56" s="105" t="s">
        <v>173</v>
      </c>
      <c r="N56" s="81" t="s">
        <v>173</v>
      </c>
      <c r="O56" s="82" t="s">
        <v>173</v>
      </c>
      <c r="P56" s="105" t="s">
        <v>173</v>
      </c>
      <c r="Q56" s="81" t="s">
        <v>173</v>
      </c>
      <c r="R56" s="82" t="s">
        <v>173</v>
      </c>
    </row>
    <row r="57" spans="1:18" x14ac:dyDescent="0.35">
      <c r="A57" s="73"/>
      <c r="B57" s="99"/>
      <c r="C57" s="75" t="s">
        <v>184</v>
      </c>
      <c r="D57" s="105" t="s">
        <v>173</v>
      </c>
      <c r="E57" s="84">
        <v>6904.55</v>
      </c>
      <c r="F57" s="82" t="s">
        <v>173</v>
      </c>
      <c r="G57" s="81" t="s">
        <v>173</v>
      </c>
      <c r="H57" s="81">
        <v>4566</v>
      </c>
      <c r="I57" s="81" t="s">
        <v>173</v>
      </c>
      <c r="J57" s="105" t="s">
        <v>173</v>
      </c>
      <c r="K57" s="84">
        <v>2287</v>
      </c>
      <c r="L57" s="82" t="s">
        <v>173</v>
      </c>
      <c r="M57" s="105" t="s">
        <v>173</v>
      </c>
      <c r="N57" s="84">
        <v>8386</v>
      </c>
      <c r="O57" s="82" t="s">
        <v>173</v>
      </c>
      <c r="P57" s="105" t="s">
        <v>173</v>
      </c>
      <c r="Q57" s="84">
        <v>7531.51</v>
      </c>
      <c r="R57" s="82" t="s">
        <v>173</v>
      </c>
    </row>
    <row r="58" spans="1:18" x14ac:dyDescent="0.35">
      <c r="A58" s="106"/>
      <c r="B58" s="107"/>
      <c r="C58" s="108" t="s">
        <v>185</v>
      </c>
      <c r="D58" s="109" t="s">
        <v>173</v>
      </c>
      <c r="E58" s="110">
        <v>43</v>
      </c>
      <c r="F58" s="111" t="s">
        <v>173</v>
      </c>
      <c r="G58" s="112" t="s">
        <v>173</v>
      </c>
      <c r="H58" s="112">
        <v>14</v>
      </c>
      <c r="I58" s="112" t="s">
        <v>173</v>
      </c>
      <c r="J58" s="109" t="s">
        <v>173</v>
      </c>
      <c r="K58" s="110">
        <v>8</v>
      </c>
      <c r="L58" s="111" t="s">
        <v>173</v>
      </c>
      <c r="M58" s="109" t="s">
        <v>173</v>
      </c>
      <c r="N58" s="110">
        <v>78</v>
      </c>
      <c r="O58" s="111" t="s">
        <v>173</v>
      </c>
      <c r="P58" s="109" t="s">
        <v>173</v>
      </c>
      <c r="Q58" s="110">
        <v>63.51</v>
      </c>
      <c r="R58" s="111" t="s">
        <v>173</v>
      </c>
    </row>
    <row r="59" spans="1:18" x14ac:dyDescent="0.35">
      <c r="A59" s="113"/>
      <c r="B59" s="114"/>
      <c r="C59" s="115" t="s">
        <v>186</v>
      </c>
      <c r="D59" s="116" t="s">
        <v>173</v>
      </c>
      <c r="E59" s="117">
        <v>12927.3</v>
      </c>
      <c r="F59" s="118" t="s">
        <v>173</v>
      </c>
      <c r="G59" s="119" t="s">
        <v>173</v>
      </c>
      <c r="H59" s="119">
        <v>8732</v>
      </c>
      <c r="I59" s="119" t="s">
        <v>173</v>
      </c>
      <c r="J59" s="116" t="s">
        <v>173</v>
      </c>
      <c r="K59" s="117">
        <v>4371</v>
      </c>
      <c r="L59" s="118" t="s">
        <v>173</v>
      </c>
      <c r="M59" s="116" t="s">
        <v>173</v>
      </c>
      <c r="N59" s="117">
        <v>16709</v>
      </c>
      <c r="O59" s="118" t="s">
        <v>173</v>
      </c>
      <c r="P59" s="116" t="s">
        <v>173</v>
      </c>
      <c r="Q59" s="117">
        <v>13457</v>
      </c>
      <c r="R59" s="118" t="s">
        <v>173</v>
      </c>
    </row>
    <row r="60" spans="1:18" x14ac:dyDescent="0.35">
      <c r="A60" s="73"/>
      <c r="B60" s="99"/>
      <c r="C60" s="75" t="s">
        <v>236</v>
      </c>
      <c r="D60" s="105" t="s">
        <v>173</v>
      </c>
      <c r="E60" s="84">
        <v>0</v>
      </c>
      <c r="F60" s="85">
        <f>SUM(E57:E59)-E60</f>
        <v>19874.849999999999</v>
      </c>
      <c r="G60" s="86" t="s">
        <v>173</v>
      </c>
      <c r="H60" s="86"/>
      <c r="I60" s="86">
        <v>13312</v>
      </c>
      <c r="J60" s="105" t="s">
        <v>173</v>
      </c>
      <c r="K60" s="84"/>
      <c r="L60" s="85">
        <v>6666</v>
      </c>
      <c r="M60" s="105" t="s">
        <v>173</v>
      </c>
      <c r="N60" s="84"/>
      <c r="O60" s="85">
        <v>25172</v>
      </c>
      <c r="P60" s="105" t="s">
        <v>173</v>
      </c>
      <c r="Q60" s="84"/>
      <c r="R60" s="85">
        <v>21052.02</v>
      </c>
    </row>
    <row r="61" spans="1:18" x14ac:dyDescent="0.35">
      <c r="A61" s="73"/>
      <c r="B61" s="99" t="s">
        <v>242</v>
      </c>
      <c r="C61" s="99"/>
      <c r="D61" s="105" t="s">
        <v>173</v>
      </c>
      <c r="E61" s="81" t="s">
        <v>173</v>
      </c>
      <c r="F61" s="82" t="s">
        <v>173</v>
      </c>
      <c r="G61" s="81" t="s">
        <v>173</v>
      </c>
      <c r="H61" s="81" t="s">
        <v>173</v>
      </c>
      <c r="I61" s="81" t="s">
        <v>173</v>
      </c>
      <c r="J61" s="105" t="s">
        <v>173</v>
      </c>
      <c r="K61" s="81" t="s">
        <v>173</v>
      </c>
      <c r="L61" s="82" t="s">
        <v>173</v>
      </c>
      <c r="M61" s="105" t="s">
        <v>173</v>
      </c>
      <c r="N61" s="81" t="s">
        <v>173</v>
      </c>
      <c r="O61" s="82" t="s">
        <v>173</v>
      </c>
      <c r="P61" s="105" t="s">
        <v>173</v>
      </c>
      <c r="Q61" s="81" t="s">
        <v>173</v>
      </c>
      <c r="R61" s="82" t="s">
        <v>173</v>
      </c>
    </row>
    <row r="62" spans="1:18" x14ac:dyDescent="0.35">
      <c r="A62" s="73"/>
      <c r="B62" s="99"/>
      <c r="C62" s="99" t="s">
        <v>243</v>
      </c>
      <c r="D62" s="105" t="s">
        <v>173</v>
      </c>
      <c r="E62" s="84" t="s">
        <v>173</v>
      </c>
      <c r="F62" s="82" t="s">
        <v>173</v>
      </c>
      <c r="G62" s="81" t="s">
        <v>173</v>
      </c>
      <c r="H62" s="81" t="s">
        <v>173</v>
      </c>
      <c r="I62" s="81" t="s">
        <v>173</v>
      </c>
      <c r="J62" s="105" t="s">
        <v>173</v>
      </c>
      <c r="K62" s="84" t="s">
        <v>173</v>
      </c>
      <c r="L62" s="82" t="s">
        <v>173</v>
      </c>
      <c r="M62" s="105" t="s">
        <v>173</v>
      </c>
      <c r="N62" s="84" t="s">
        <v>173</v>
      </c>
      <c r="O62" s="82" t="s">
        <v>173</v>
      </c>
      <c r="P62" s="105" t="s">
        <v>173</v>
      </c>
      <c r="Q62" s="84" t="s">
        <v>173</v>
      </c>
      <c r="R62" s="82" t="s">
        <v>173</v>
      </c>
    </row>
    <row r="63" spans="1:18" x14ac:dyDescent="0.35">
      <c r="A63" s="73"/>
      <c r="B63" s="99"/>
      <c r="C63" s="99" t="s">
        <v>244</v>
      </c>
      <c r="D63" s="105" t="s">
        <v>173</v>
      </c>
      <c r="E63" s="81" t="s">
        <v>173</v>
      </c>
      <c r="F63" s="82" t="s">
        <v>173</v>
      </c>
      <c r="G63" s="81" t="s">
        <v>173</v>
      </c>
      <c r="H63" s="81" t="s">
        <v>173</v>
      </c>
      <c r="I63" s="81" t="s">
        <v>173</v>
      </c>
      <c r="J63" s="105" t="s">
        <v>173</v>
      </c>
      <c r="K63" s="81" t="s">
        <v>173</v>
      </c>
      <c r="L63" s="82" t="s">
        <v>173</v>
      </c>
      <c r="M63" s="105" t="s">
        <v>173</v>
      </c>
      <c r="N63" s="81" t="s">
        <v>173</v>
      </c>
      <c r="O63" s="82" t="s">
        <v>173</v>
      </c>
      <c r="P63" s="105" t="s">
        <v>173</v>
      </c>
      <c r="Q63" s="81" t="s">
        <v>173</v>
      </c>
      <c r="R63" s="82" t="s">
        <v>173</v>
      </c>
    </row>
    <row r="64" spans="1:18" x14ac:dyDescent="0.35">
      <c r="A64" s="73"/>
      <c r="B64" s="99"/>
      <c r="C64" s="99" t="s">
        <v>245</v>
      </c>
      <c r="D64" s="105" t="s">
        <v>173</v>
      </c>
      <c r="E64" s="84" t="s">
        <v>173</v>
      </c>
      <c r="F64" s="85"/>
      <c r="G64" s="86" t="s">
        <v>173</v>
      </c>
      <c r="H64" s="86" t="s">
        <v>173</v>
      </c>
      <c r="I64" s="86"/>
      <c r="J64" s="105" t="s">
        <v>173</v>
      </c>
      <c r="K64" s="84" t="s">
        <v>173</v>
      </c>
      <c r="L64" s="85"/>
      <c r="M64" s="105" t="s">
        <v>173</v>
      </c>
      <c r="N64" s="84" t="s">
        <v>173</v>
      </c>
      <c r="O64" s="85"/>
      <c r="P64" s="105" t="s">
        <v>173</v>
      </c>
      <c r="Q64" s="84" t="s">
        <v>173</v>
      </c>
      <c r="R64" s="85"/>
    </row>
    <row r="65" spans="1:18" x14ac:dyDescent="0.35">
      <c r="A65" s="73"/>
      <c r="B65" s="75" t="s">
        <v>246</v>
      </c>
      <c r="C65" s="75"/>
      <c r="D65" s="105" t="s">
        <v>173</v>
      </c>
      <c r="E65" s="81" t="s">
        <v>173</v>
      </c>
      <c r="F65" s="85">
        <v>513.96</v>
      </c>
      <c r="G65" s="86" t="s">
        <v>173</v>
      </c>
      <c r="H65" s="86" t="s">
        <v>173</v>
      </c>
      <c r="I65" s="86">
        <v>379</v>
      </c>
      <c r="J65" s="105" t="s">
        <v>173</v>
      </c>
      <c r="K65" s="81" t="s">
        <v>173</v>
      </c>
      <c r="L65" s="85">
        <v>237</v>
      </c>
      <c r="M65" s="105" t="s">
        <v>173</v>
      </c>
      <c r="N65" s="81" t="s">
        <v>173</v>
      </c>
      <c r="O65" s="85">
        <v>827.678</v>
      </c>
      <c r="P65" s="105" t="s">
        <v>173</v>
      </c>
      <c r="Q65" s="81" t="s">
        <v>173</v>
      </c>
      <c r="R65" s="85">
        <v>617</v>
      </c>
    </row>
    <row r="66" spans="1:18" x14ac:dyDescent="0.35">
      <c r="A66" s="73"/>
      <c r="B66" s="75" t="s">
        <v>200</v>
      </c>
      <c r="C66" s="75"/>
      <c r="D66" s="105" t="s">
        <v>173</v>
      </c>
      <c r="E66" s="81" t="s">
        <v>173</v>
      </c>
      <c r="F66" s="85">
        <v>1121.2</v>
      </c>
      <c r="G66" s="86" t="s">
        <v>173</v>
      </c>
      <c r="H66" s="86" t="s">
        <v>173</v>
      </c>
      <c r="I66" s="86">
        <v>1064</v>
      </c>
      <c r="J66" s="105" t="s">
        <v>173</v>
      </c>
      <c r="K66" s="81" t="s">
        <v>173</v>
      </c>
      <c r="L66" s="85">
        <v>-38</v>
      </c>
      <c r="M66" s="105" t="s">
        <v>173</v>
      </c>
      <c r="N66" s="81" t="s">
        <v>173</v>
      </c>
      <c r="O66" s="85">
        <v>3286</v>
      </c>
      <c r="P66" s="105" t="s">
        <v>173</v>
      </c>
      <c r="Q66" s="81" t="s">
        <v>173</v>
      </c>
      <c r="R66" s="85">
        <v>1842.49</v>
      </c>
    </row>
    <row r="67" spans="1:18" hidden="1" x14ac:dyDescent="0.35">
      <c r="A67" s="73"/>
      <c r="B67" s="75" t="s">
        <v>201</v>
      </c>
      <c r="C67" s="75"/>
      <c r="D67" s="105" t="s">
        <v>173</v>
      </c>
      <c r="E67" s="81" t="s">
        <v>173</v>
      </c>
      <c r="F67" s="85">
        <v>0</v>
      </c>
      <c r="G67" s="86" t="s">
        <v>173</v>
      </c>
      <c r="H67" s="86" t="s">
        <v>173</v>
      </c>
      <c r="I67" s="86">
        <v>0</v>
      </c>
      <c r="J67" s="105" t="s">
        <v>173</v>
      </c>
      <c r="K67" s="81" t="s">
        <v>173</v>
      </c>
      <c r="L67" s="85">
        <v>0</v>
      </c>
      <c r="M67" s="105" t="s">
        <v>173</v>
      </c>
      <c r="N67" s="81" t="s">
        <v>173</v>
      </c>
      <c r="O67" s="85">
        <v>0</v>
      </c>
      <c r="P67" s="105" t="s">
        <v>173</v>
      </c>
      <c r="Q67" s="81" t="s">
        <v>173</v>
      </c>
      <c r="R67" s="85">
        <v>0</v>
      </c>
    </row>
    <row r="68" spans="1:18" x14ac:dyDescent="0.35">
      <c r="A68" s="120"/>
      <c r="B68" s="121" t="s">
        <v>202</v>
      </c>
      <c r="C68" s="121"/>
      <c r="D68" s="122" t="s">
        <v>173</v>
      </c>
      <c r="E68" s="123" t="s">
        <v>173</v>
      </c>
      <c r="F68" s="93">
        <f>F33+F40+F41+F42-F49-F54-F55-F60-F64-F65-F66-F67</f>
        <v>-3109.5999999999985</v>
      </c>
      <c r="G68" s="94" t="s">
        <v>173</v>
      </c>
      <c r="H68" s="94" t="s">
        <v>173</v>
      </c>
      <c r="I68" s="94">
        <v>-2571</v>
      </c>
      <c r="J68" s="122" t="s">
        <v>173</v>
      </c>
      <c r="K68" s="123" t="s">
        <v>173</v>
      </c>
      <c r="L68" s="93">
        <v>-691</v>
      </c>
      <c r="M68" s="122" t="s">
        <v>173</v>
      </c>
      <c r="N68" s="123" t="s">
        <v>173</v>
      </c>
      <c r="O68" s="93">
        <v>-12533</v>
      </c>
      <c r="P68" s="122" t="s">
        <v>173</v>
      </c>
      <c r="Q68" s="123" t="s">
        <v>173</v>
      </c>
      <c r="R68" s="93">
        <v>-10441.530000000004</v>
      </c>
    </row>
    <row r="69" spans="1:18" x14ac:dyDescent="0.35">
      <c r="A69" s="113" t="s">
        <v>203</v>
      </c>
      <c r="B69" s="115"/>
      <c r="C69" s="115"/>
      <c r="D69" s="96"/>
      <c r="E69" s="97"/>
      <c r="F69" s="98"/>
      <c r="G69" s="97"/>
      <c r="H69" s="97"/>
      <c r="I69" s="97"/>
      <c r="J69" s="96"/>
      <c r="K69" s="97"/>
      <c r="L69" s="98"/>
      <c r="M69" s="96"/>
      <c r="N69" s="97"/>
      <c r="O69" s="98"/>
      <c r="P69" s="96"/>
      <c r="Q69" s="97"/>
      <c r="R69" s="98"/>
    </row>
    <row r="70" spans="1:18" x14ac:dyDescent="0.35">
      <c r="A70" s="73"/>
      <c r="B70" s="75" t="s">
        <v>204</v>
      </c>
      <c r="C70" s="75"/>
      <c r="D70" s="80"/>
      <c r="E70" s="81"/>
      <c r="F70" s="85">
        <f>F28</f>
        <v>8431.9150000000081</v>
      </c>
      <c r="G70" s="86"/>
      <c r="H70" s="86"/>
      <c r="I70" s="86">
        <v>3766</v>
      </c>
      <c r="J70" s="80"/>
      <c r="K70" s="81"/>
      <c r="L70" s="85">
        <v>1575</v>
      </c>
      <c r="M70" s="80"/>
      <c r="N70" s="81"/>
      <c r="O70" s="85">
        <v>4662</v>
      </c>
      <c r="P70" s="80"/>
      <c r="Q70" s="81"/>
      <c r="R70" s="85">
        <v>-4075.5100000000093</v>
      </c>
    </row>
    <row r="71" spans="1:18" x14ac:dyDescent="0.35">
      <c r="A71" s="73"/>
      <c r="B71" s="75" t="s">
        <v>205</v>
      </c>
      <c r="C71" s="75"/>
      <c r="D71" s="80"/>
      <c r="E71" s="81"/>
      <c r="F71" s="85">
        <f>F68</f>
        <v>-3109.5999999999985</v>
      </c>
      <c r="G71" s="86"/>
      <c r="H71" s="86"/>
      <c r="I71" s="86">
        <v>-2571</v>
      </c>
      <c r="J71" s="80"/>
      <c r="K71" s="81"/>
      <c r="L71" s="85">
        <v>-691</v>
      </c>
      <c r="M71" s="80"/>
      <c r="N71" s="81"/>
      <c r="O71" s="85">
        <v>-12533</v>
      </c>
      <c r="P71" s="80"/>
      <c r="Q71" s="81"/>
      <c r="R71" s="85">
        <v>-10441.530000000004</v>
      </c>
    </row>
    <row r="72" spans="1:18" x14ac:dyDescent="0.35">
      <c r="A72" s="73"/>
      <c r="B72" s="75" t="s">
        <v>247</v>
      </c>
      <c r="C72" s="75"/>
      <c r="D72" s="80"/>
      <c r="E72" s="81"/>
      <c r="F72" s="82" t="s">
        <v>173</v>
      </c>
      <c r="G72" s="81"/>
      <c r="H72" s="81"/>
      <c r="I72" s="81" t="s">
        <v>173</v>
      </c>
      <c r="J72" s="80"/>
      <c r="K72" s="81"/>
      <c r="L72" s="82" t="s">
        <v>173</v>
      </c>
      <c r="M72" s="80"/>
      <c r="N72" s="81"/>
      <c r="O72" s="82" t="s">
        <v>173</v>
      </c>
      <c r="P72" s="80"/>
      <c r="Q72" s="81"/>
      <c r="R72" s="82" t="s">
        <v>173</v>
      </c>
    </row>
    <row r="73" spans="1:18" x14ac:dyDescent="0.35">
      <c r="A73" s="73"/>
      <c r="B73" s="75"/>
      <c r="C73" s="75" t="s">
        <v>192</v>
      </c>
      <c r="D73" s="80" t="s">
        <v>173</v>
      </c>
      <c r="E73" s="81">
        <v>0</v>
      </c>
      <c r="F73" s="82" t="s">
        <v>173</v>
      </c>
      <c r="G73" s="81" t="s">
        <v>173</v>
      </c>
      <c r="H73" s="81">
        <v>0</v>
      </c>
      <c r="I73" s="81" t="s">
        <v>173</v>
      </c>
      <c r="J73" s="80" t="s">
        <v>173</v>
      </c>
      <c r="K73" s="81">
        <v>0</v>
      </c>
      <c r="L73" s="82" t="s">
        <v>173</v>
      </c>
      <c r="M73" s="80" t="s">
        <v>173</v>
      </c>
      <c r="N73" s="81">
        <v>3027.51</v>
      </c>
      <c r="O73" s="82" t="s">
        <v>173</v>
      </c>
      <c r="P73" s="80" t="s">
        <v>173</v>
      </c>
      <c r="Q73" s="81">
        <v>3027.51</v>
      </c>
      <c r="R73" s="82" t="s">
        <v>173</v>
      </c>
    </row>
    <row r="74" spans="1:18" ht="15" customHeight="1" x14ac:dyDescent="0.35">
      <c r="A74" s="73"/>
      <c r="B74" s="75"/>
      <c r="C74" s="101" t="s">
        <v>248</v>
      </c>
      <c r="D74" s="80" t="s">
        <v>173</v>
      </c>
      <c r="E74" s="81" t="s">
        <v>173</v>
      </c>
      <c r="F74" s="82" t="s">
        <v>173</v>
      </c>
      <c r="G74" s="81" t="s">
        <v>173</v>
      </c>
      <c r="H74" s="81" t="s">
        <v>173</v>
      </c>
      <c r="I74" s="81" t="s">
        <v>173</v>
      </c>
      <c r="J74" s="80" t="s">
        <v>173</v>
      </c>
      <c r="K74" s="81" t="s">
        <v>173</v>
      </c>
      <c r="L74" s="82" t="s">
        <v>173</v>
      </c>
      <c r="M74" s="80" t="s">
        <v>173</v>
      </c>
      <c r="N74" s="81" t="s">
        <v>173</v>
      </c>
      <c r="O74" s="82" t="s">
        <v>173</v>
      </c>
      <c r="P74" s="80" t="s">
        <v>173</v>
      </c>
      <c r="Q74" s="81" t="s">
        <v>173</v>
      </c>
      <c r="R74" s="82" t="s">
        <v>173</v>
      </c>
    </row>
    <row r="75" spans="1:18" x14ac:dyDescent="0.35">
      <c r="A75" s="73"/>
      <c r="B75" s="75"/>
      <c r="C75" s="75" t="s">
        <v>220</v>
      </c>
      <c r="D75" s="83">
        <v>1734.16</v>
      </c>
      <c r="E75" s="81" t="s">
        <v>173</v>
      </c>
      <c r="F75" s="82" t="s">
        <v>173</v>
      </c>
      <c r="G75" s="81">
        <v>1156</v>
      </c>
      <c r="H75" s="81" t="s">
        <v>173</v>
      </c>
      <c r="I75" s="81" t="s">
        <v>173</v>
      </c>
      <c r="J75" s="83">
        <v>579</v>
      </c>
      <c r="K75" s="81" t="s">
        <v>173</v>
      </c>
      <c r="L75" s="82" t="s">
        <v>173</v>
      </c>
      <c r="M75" s="83">
        <v>2244.1</v>
      </c>
      <c r="N75" s="81" t="s">
        <v>173</v>
      </c>
      <c r="O75" s="82" t="s">
        <v>173</v>
      </c>
      <c r="P75" s="83">
        <v>1666</v>
      </c>
      <c r="Q75" s="81" t="s">
        <v>173</v>
      </c>
      <c r="R75" s="82" t="s">
        <v>173</v>
      </c>
    </row>
    <row r="76" spans="1:18" x14ac:dyDescent="0.35">
      <c r="A76" s="73"/>
      <c r="B76" s="75"/>
      <c r="C76" s="75" t="s">
        <v>219</v>
      </c>
      <c r="D76" s="83">
        <v>633.63</v>
      </c>
      <c r="E76" s="84">
        <f>D75+D76</f>
        <v>2367.79</v>
      </c>
      <c r="F76" s="82" t="s">
        <v>173</v>
      </c>
      <c r="G76" s="81">
        <v>408</v>
      </c>
      <c r="H76" s="81">
        <v>1564</v>
      </c>
      <c r="I76" s="81" t="s">
        <v>173</v>
      </c>
      <c r="J76" s="83">
        <v>192</v>
      </c>
      <c r="K76" s="84">
        <v>771</v>
      </c>
      <c r="L76" s="82" t="s">
        <v>173</v>
      </c>
      <c r="M76" s="83">
        <v>937.22500000000002</v>
      </c>
      <c r="N76" s="84">
        <v>3181.3249999999998</v>
      </c>
      <c r="O76" s="82" t="s">
        <v>173</v>
      </c>
      <c r="P76" s="83">
        <v>705</v>
      </c>
      <c r="Q76" s="84">
        <v>2371</v>
      </c>
      <c r="R76" s="82" t="s">
        <v>173</v>
      </c>
    </row>
    <row r="77" spans="1:18" x14ac:dyDescent="0.35">
      <c r="A77" s="73"/>
      <c r="B77" s="75"/>
      <c r="C77" s="75" t="s">
        <v>239</v>
      </c>
      <c r="D77" s="105" t="s">
        <v>173</v>
      </c>
      <c r="E77" s="84">
        <v>393.16</v>
      </c>
      <c r="F77" s="82" t="s">
        <v>173</v>
      </c>
      <c r="G77" s="81" t="s">
        <v>173</v>
      </c>
      <c r="H77" s="81">
        <v>0</v>
      </c>
      <c r="I77" s="81" t="s">
        <v>173</v>
      </c>
      <c r="J77" s="105" t="s">
        <v>173</v>
      </c>
      <c r="K77" s="84">
        <v>0</v>
      </c>
      <c r="L77" s="82" t="s">
        <v>173</v>
      </c>
      <c r="M77" s="105" t="s">
        <v>173</v>
      </c>
      <c r="N77" s="84">
        <v>493</v>
      </c>
      <c r="O77" s="82" t="s">
        <v>173</v>
      </c>
      <c r="P77" s="105" t="s">
        <v>173</v>
      </c>
      <c r="Q77" s="84">
        <v>2845</v>
      </c>
      <c r="R77" s="82" t="s">
        <v>173</v>
      </c>
    </row>
    <row r="78" spans="1:18" x14ac:dyDescent="0.35">
      <c r="A78" s="73"/>
      <c r="B78" s="75"/>
      <c r="C78" s="75" t="s">
        <v>240</v>
      </c>
      <c r="D78" s="105" t="s">
        <v>173</v>
      </c>
      <c r="E78" s="84">
        <v>145772</v>
      </c>
      <c r="F78" s="85">
        <f>E73+E76+E77+E78</f>
        <v>148532.95000000001</v>
      </c>
      <c r="G78" s="86" t="s">
        <v>173</v>
      </c>
      <c r="H78" s="86">
        <v>143972</v>
      </c>
      <c r="I78" s="86">
        <v>145536</v>
      </c>
      <c r="J78" s="105" t="s">
        <v>173</v>
      </c>
      <c r="K78" s="84">
        <v>0</v>
      </c>
      <c r="L78" s="85">
        <v>771</v>
      </c>
      <c r="M78" s="105" t="s">
        <v>173</v>
      </c>
      <c r="N78" s="84">
        <v>35321</v>
      </c>
      <c r="O78" s="85">
        <v>44023</v>
      </c>
      <c r="P78" s="105" t="s">
        <v>173</v>
      </c>
      <c r="Q78" s="84">
        <v>35321</v>
      </c>
      <c r="R78" s="85">
        <v>43564.51</v>
      </c>
    </row>
    <row r="79" spans="1:18" x14ac:dyDescent="0.35">
      <c r="A79" s="73"/>
      <c r="B79" s="75" t="s">
        <v>206</v>
      </c>
      <c r="C79" s="75"/>
      <c r="D79" s="105" t="s">
        <v>173</v>
      </c>
      <c r="E79" s="81" t="s">
        <v>173</v>
      </c>
      <c r="F79" s="85"/>
      <c r="G79" s="86" t="s">
        <v>173</v>
      </c>
      <c r="H79" s="86" t="s">
        <v>173</v>
      </c>
      <c r="I79" s="86"/>
      <c r="J79" s="105" t="s">
        <v>173</v>
      </c>
      <c r="K79" s="81" t="s">
        <v>173</v>
      </c>
      <c r="L79" s="85"/>
      <c r="M79" s="105" t="s">
        <v>173</v>
      </c>
      <c r="N79" s="81" t="s">
        <v>173</v>
      </c>
      <c r="O79" s="85"/>
      <c r="P79" s="105" t="s">
        <v>173</v>
      </c>
      <c r="Q79" s="81" t="s">
        <v>173</v>
      </c>
      <c r="R79" s="85"/>
    </row>
    <row r="80" spans="1:18" x14ac:dyDescent="0.35">
      <c r="A80" s="73"/>
      <c r="B80" s="75" t="s">
        <v>249</v>
      </c>
      <c r="C80" s="75"/>
      <c r="D80" s="105" t="s">
        <v>173</v>
      </c>
      <c r="E80" s="81" t="s">
        <v>173</v>
      </c>
      <c r="F80" s="82" t="s">
        <v>173</v>
      </c>
      <c r="G80" s="81" t="s">
        <v>173</v>
      </c>
      <c r="H80" s="81" t="s">
        <v>173</v>
      </c>
      <c r="I80" s="81" t="s">
        <v>173</v>
      </c>
      <c r="J80" s="105" t="s">
        <v>173</v>
      </c>
      <c r="K80" s="81" t="s">
        <v>173</v>
      </c>
      <c r="L80" s="82" t="s">
        <v>173</v>
      </c>
      <c r="M80" s="105" t="s">
        <v>173</v>
      </c>
      <c r="N80" s="81" t="s">
        <v>173</v>
      </c>
      <c r="O80" s="82" t="s">
        <v>173</v>
      </c>
      <c r="P80" s="105" t="s">
        <v>173</v>
      </c>
      <c r="Q80" s="81" t="s">
        <v>173</v>
      </c>
      <c r="R80" s="82" t="s">
        <v>173</v>
      </c>
    </row>
    <row r="81" spans="1:18" x14ac:dyDescent="0.35">
      <c r="A81" s="73"/>
      <c r="B81" s="75"/>
      <c r="C81" s="75" t="s">
        <v>243</v>
      </c>
      <c r="D81" s="105" t="s">
        <v>173</v>
      </c>
      <c r="E81" s="84">
        <v>1513.48</v>
      </c>
      <c r="F81" s="82" t="s">
        <v>173</v>
      </c>
      <c r="G81" s="81" t="s">
        <v>173</v>
      </c>
      <c r="H81" s="81">
        <v>1131</v>
      </c>
      <c r="I81" s="81" t="s">
        <v>173</v>
      </c>
      <c r="J81" s="105" t="s">
        <v>173</v>
      </c>
      <c r="K81" s="84">
        <v>516</v>
      </c>
      <c r="L81" s="82" t="s">
        <v>173</v>
      </c>
      <c r="M81" s="105" t="s">
        <v>173</v>
      </c>
      <c r="N81" s="84">
        <v>2016.7570000000001</v>
      </c>
      <c r="O81" s="82" t="s">
        <v>173</v>
      </c>
      <c r="P81" s="105" t="s">
        <v>173</v>
      </c>
      <c r="Q81" s="84">
        <v>1297</v>
      </c>
      <c r="R81" s="82" t="s">
        <v>173</v>
      </c>
    </row>
    <row r="82" spans="1:18" x14ac:dyDescent="0.35">
      <c r="A82" s="73"/>
      <c r="B82" s="75"/>
      <c r="C82" s="75" t="s">
        <v>250</v>
      </c>
      <c r="D82" s="105" t="s">
        <v>173</v>
      </c>
      <c r="E82" s="84">
        <v>1168.29</v>
      </c>
      <c r="F82" s="82" t="s">
        <v>173</v>
      </c>
      <c r="G82" s="81" t="s">
        <v>173</v>
      </c>
      <c r="H82" s="81">
        <v>876</v>
      </c>
      <c r="I82" s="81" t="s">
        <v>173</v>
      </c>
      <c r="J82" s="105" t="s">
        <v>173</v>
      </c>
      <c r="K82" s="84">
        <v>461</v>
      </c>
      <c r="L82" s="82" t="s">
        <v>173</v>
      </c>
      <c r="M82" s="105" t="s">
        <v>173</v>
      </c>
      <c r="N82" s="84">
        <v>3114</v>
      </c>
      <c r="O82" s="82" t="s">
        <v>173</v>
      </c>
      <c r="P82" s="105" t="s">
        <v>173</v>
      </c>
      <c r="Q82" s="84">
        <v>345</v>
      </c>
      <c r="R82" s="82" t="s">
        <v>173</v>
      </c>
    </row>
    <row r="83" spans="1:18" x14ac:dyDescent="0.35">
      <c r="A83" s="73"/>
      <c r="B83" s="75"/>
      <c r="C83" s="75" t="s">
        <v>245</v>
      </c>
      <c r="D83" s="105" t="s">
        <v>173</v>
      </c>
      <c r="E83" s="84">
        <v>144399.39000000001</v>
      </c>
      <c r="F83" s="85">
        <f>E81+E82+E83</f>
        <v>147081.16</v>
      </c>
      <c r="G83" s="86" t="s">
        <v>173</v>
      </c>
      <c r="H83" s="86">
        <v>142499</v>
      </c>
      <c r="I83" s="86">
        <v>144507</v>
      </c>
      <c r="J83" s="105" t="s">
        <v>173</v>
      </c>
      <c r="K83" s="84">
        <v>0</v>
      </c>
      <c r="L83" s="85">
        <v>976</v>
      </c>
      <c r="M83" s="105" t="s">
        <v>173</v>
      </c>
      <c r="N83" s="84">
        <v>35573</v>
      </c>
      <c r="O83" s="85">
        <v>40703</v>
      </c>
      <c r="P83" s="105" t="s">
        <v>173</v>
      </c>
      <c r="Q83" s="84">
        <v>37952</v>
      </c>
      <c r="R83" s="85">
        <v>39594</v>
      </c>
    </row>
    <row r="84" spans="1:18" x14ac:dyDescent="0.35">
      <c r="A84" s="73"/>
      <c r="B84" s="75" t="s">
        <v>251</v>
      </c>
      <c r="C84" s="75"/>
      <c r="D84" s="105" t="s">
        <v>173</v>
      </c>
      <c r="E84" s="84" t="s">
        <v>173</v>
      </c>
      <c r="F84" s="85">
        <v>30.4</v>
      </c>
      <c r="G84" s="86" t="s">
        <v>173</v>
      </c>
      <c r="H84" s="86" t="s">
        <v>173</v>
      </c>
      <c r="I84" s="86">
        <v>0</v>
      </c>
      <c r="J84" s="105" t="s">
        <v>173</v>
      </c>
      <c r="K84" s="84" t="s">
        <v>173</v>
      </c>
      <c r="L84" s="85">
        <v>0</v>
      </c>
      <c r="M84" s="105" t="s">
        <v>173</v>
      </c>
      <c r="N84" s="84" t="s">
        <v>173</v>
      </c>
      <c r="O84" s="85">
        <v>11</v>
      </c>
      <c r="P84" s="105" t="s">
        <v>173</v>
      </c>
      <c r="Q84" s="84" t="s">
        <v>173</v>
      </c>
      <c r="R84" s="85">
        <v>1975</v>
      </c>
    </row>
    <row r="85" spans="1:18" x14ac:dyDescent="0.35">
      <c r="A85" s="73"/>
      <c r="B85" s="75" t="s">
        <v>207</v>
      </c>
      <c r="C85" s="75"/>
      <c r="D85" s="105" t="s">
        <v>173</v>
      </c>
      <c r="E85" s="81" t="s">
        <v>173</v>
      </c>
      <c r="F85" s="85">
        <v>494.29</v>
      </c>
      <c r="G85" s="86" t="s">
        <v>173</v>
      </c>
      <c r="H85" s="86" t="s">
        <v>173</v>
      </c>
      <c r="I85" s="86">
        <v>345</v>
      </c>
      <c r="J85" s="105" t="s">
        <v>173</v>
      </c>
      <c r="K85" s="81" t="s">
        <v>173</v>
      </c>
      <c r="L85" s="85">
        <v>184</v>
      </c>
      <c r="M85" s="105" t="s">
        <v>173</v>
      </c>
      <c r="N85" s="81" t="s">
        <v>173</v>
      </c>
      <c r="O85" s="85">
        <v>1309.6099999999999</v>
      </c>
      <c r="P85" s="105" t="s">
        <v>173</v>
      </c>
      <c r="Q85" s="81" t="s">
        <v>173</v>
      </c>
      <c r="R85" s="85">
        <v>981</v>
      </c>
    </row>
    <row r="86" spans="1:18" x14ac:dyDescent="0.35">
      <c r="A86" s="73"/>
      <c r="B86" s="75" t="s">
        <v>208</v>
      </c>
      <c r="C86" s="75"/>
      <c r="D86" s="105" t="s">
        <v>173</v>
      </c>
      <c r="E86" s="81" t="s">
        <v>173</v>
      </c>
      <c r="F86" s="85">
        <v>2189.79</v>
      </c>
      <c r="G86" s="86" t="s">
        <v>173</v>
      </c>
      <c r="H86" s="86" t="s">
        <v>173</v>
      </c>
      <c r="I86" s="86">
        <v>1493</v>
      </c>
      <c r="J86" s="105" t="s">
        <v>173</v>
      </c>
      <c r="K86" s="81" t="s">
        <v>173</v>
      </c>
      <c r="L86" s="85">
        <v>755</v>
      </c>
      <c r="M86" s="105" t="s">
        <v>173</v>
      </c>
      <c r="N86" s="81" t="s">
        <v>173</v>
      </c>
      <c r="O86" s="85">
        <v>3424</v>
      </c>
      <c r="P86" s="105" t="s">
        <v>173</v>
      </c>
      <c r="Q86" s="81" t="s">
        <v>173</v>
      </c>
      <c r="R86" s="85">
        <v>2306.5100000000002</v>
      </c>
    </row>
    <row r="87" spans="1:18" x14ac:dyDescent="0.35">
      <c r="A87" s="73"/>
      <c r="B87" s="75" t="s">
        <v>209</v>
      </c>
      <c r="C87" s="75"/>
      <c r="D87" s="105" t="s">
        <v>173</v>
      </c>
      <c r="E87" s="81" t="s">
        <v>173</v>
      </c>
      <c r="F87" s="85">
        <v>0</v>
      </c>
      <c r="G87" s="86" t="s">
        <v>173</v>
      </c>
      <c r="H87" s="86" t="s">
        <v>173</v>
      </c>
      <c r="I87" s="86">
        <v>0</v>
      </c>
      <c r="J87" s="105" t="s">
        <v>173</v>
      </c>
      <c r="K87" s="81" t="s">
        <v>173</v>
      </c>
      <c r="L87" s="85">
        <v>0</v>
      </c>
      <c r="M87" s="105" t="s">
        <v>173</v>
      </c>
      <c r="N87" s="81" t="s">
        <v>173</v>
      </c>
      <c r="O87" s="85">
        <v>0</v>
      </c>
      <c r="P87" s="105" t="s">
        <v>173</v>
      </c>
      <c r="Q87" s="81" t="s">
        <v>173</v>
      </c>
      <c r="R87" s="85">
        <v>0</v>
      </c>
    </row>
    <row r="88" spans="1:18" x14ac:dyDescent="0.35">
      <c r="A88" s="89"/>
      <c r="B88" s="124" t="s">
        <v>210</v>
      </c>
      <c r="C88" s="124"/>
      <c r="D88" s="125" t="s">
        <v>173</v>
      </c>
      <c r="E88" s="92" t="s">
        <v>173</v>
      </c>
      <c r="F88" s="93">
        <f>F70+F71+F78+F79-F83-F84+F85-F86-F87</f>
        <v>5048.2050000000108</v>
      </c>
      <c r="G88" s="94" t="s">
        <v>173</v>
      </c>
      <c r="H88" s="94" t="s">
        <v>173</v>
      </c>
      <c r="I88" s="94">
        <v>1077</v>
      </c>
      <c r="J88" s="125" t="s">
        <v>173</v>
      </c>
      <c r="K88" s="92" t="s">
        <v>173</v>
      </c>
      <c r="L88" s="93">
        <v>108</v>
      </c>
      <c r="M88" s="125" t="s">
        <v>173</v>
      </c>
      <c r="N88" s="92" t="s">
        <v>173</v>
      </c>
      <c r="O88" s="93">
        <v>-8070</v>
      </c>
      <c r="P88" s="125" t="s">
        <v>173</v>
      </c>
      <c r="Q88" s="92" t="s">
        <v>173</v>
      </c>
      <c r="R88" s="93">
        <v>-13847.040000000014</v>
      </c>
    </row>
    <row r="89" spans="1:18" x14ac:dyDescent="0.35">
      <c r="A89" s="73"/>
      <c r="B89" s="75" t="s">
        <v>211</v>
      </c>
      <c r="C89" s="75"/>
      <c r="D89" s="105" t="s">
        <v>173</v>
      </c>
      <c r="E89" s="81" t="s">
        <v>173</v>
      </c>
      <c r="F89" s="85"/>
      <c r="G89" s="86" t="s">
        <v>173</v>
      </c>
      <c r="H89" s="86" t="s">
        <v>173</v>
      </c>
      <c r="I89" s="86"/>
      <c r="J89" s="105" t="s">
        <v>173</v>
      </c>
      <c r="K89" s="81" t="s">
        <v>173</v>
      </c>
      <c r="L89" s="85"/>
      <c r="M89" s="105" t="s">
        <v>173</v>
      </c>
      <c r="N89" s="81" t="s">
        <v>173</v>
      </c>
      <c r="O89" s="85"/>
      <c r="P89" s="105" t="s">
        <v>173</v>
      </c>
      <c r="Q89" s="81" t="s">
        <v>173</v>
      </c>
      <c r="R89" s="85">
        <v>0</v>
      </c>
    </row>
    <row r="90" spans="1:18" x14ac:dyDescent="0.35">
      <c r="A90" s="73"/>
      <c r="B90" s="75" t="s">
        <v>212</v>
      </c>
      <c r="C90" s="75"/>
      <c r="D90" s="105" t="s">
        <v>173</v>
      </c>
      <c r="E90" s="81" t="s">
        <v>173</v>
      </c>
      <c r="F90" s="85"/>
      <c r="G90" s="86" t="s">
        <v>173</v>
      </c>
      <c r="H90" s="86" t="s">
        <v>173</v>
      </c>
      <c r="I90" s="86"/>
      <c r="J90" s="105" t="s">
        <v>173</v>
      </c>
      <c r="K90" s="81" t="s">
        <v>173</v>
      </c>
      <c r="L90" s="85"/>
      <c r="M90" s="105" t="s">
        <v>173</v>
      </c>
      <c r="N90" s="81" t="s">
        <v>173</v>
      </c>
      <c r="O90" s="85"/>
      <c r="P90" s="105" t="s">
        <v>173</v>
      </c>
      <c r="Q90" s="81" t="s">
        <v>173</v>
      </c>
      <c r="R90" s="85">
        <v>0</v>
      </c>
    </row>
    <row r="91" spans="1:18" x14ac:dyDescent="0.35">
      <c r="A91" s="73"/>
      <c r="B91" s="75" t="s">
        <v>213</v>
      </c>
      <c r="C91" s="75"/>
      <c r="D91" s="105" t="s">
        <v>173</v>
      </c>
      <c r="E91" s="81" t="s">
        <v>173</v>
      </c>
      <c r="F91" s="85">
        <v>0</v>
      </c>
      <c r="G91" s="86" t="s">
        <v>173</v>
      </c>
      <c r="H91" s="86" t="s">
        <v>173</v>
      </c>
      <c r="I91" s="86">
        <v>0</v>
      </c>
      <c r="J91" s="105" t="s">
        <v>173</v>
      </c>
      <c r="K91" s="81" t="s">
        <v>173</v>
      </c>
      <c r="L91" s="85">
        <v>0</v>
      </c>
      <c r="M91" s="105" t="s">
        <v>173</v>
      </c>
      <c r="N91" s="81" t="s">
        <v>173</v>
      </c>
      <c r="O91" s="85">
        <v>0</v>
      </c>
      <c r="P91" s="105" t="s">
        <v>173</v>
      </c>
      <c r="Q91" s="81" t="s">
        <v>173</v>
      </c>
      <c r="R91" s="85">
        <v>0</v>
      </c>
    </row>
    <row r="92" spans="1:18" x14ac:dyDescent="0.35">
      <c r="A92" s="73"/>
      <c r="B92" s="75" t="s">
        <v>214</v>
      </c>
      <c r="C92" s="75"/>
      <c r="D92" s="105" t="s">
        <v>173</v>
      </c>
      <c r="E92" s="81" t="s">
        <v>173</v>
      </c>
      <c r="F92" s="85"/>
      <c r="G92" s="86" t="s">
        <v>173</v>
      </c>
      <c r="H92" s="86" t="s">
        <v>173</v>
      </c>
      <c r="I92" s="86"/>
      <c r="J92" s="105" t="s">
        <v>173</v>
      </c>
      <c r="K92" s="81" t="s">
        <v>173</v>
      </c>
      <c r="L92" s="85"/>
      <c r="M92" s="105" t="s">
        <v>173</v>
      </c>
      <c r="N92" s="81" t="s">
        <v>173</v>
      </c>
      <c r="O92" s="85"/>
      <c r="P92" s="105" t="s">
        <v>173</v>
      </c>
      <c r="Q92" s="81" t="s">
        <v>173</v>
      </c>
      <c r="R92" s="85">
        <v>0</v>
      </c>
    </row>
    <row r="93" spans="1:18" x14ac:dyDescent="0.35">
      <c r="A93" s="73"/>
      <c r="B93" s="75" t="s">
        <v>215</v>
      </c>
      <c r="C93" s="75"/>
      <c r="D93" s="105" t="s">
        <v>173</v>
      </c>
      <c r="E93" s="81" t="s">
        <v>173</v>
      </c>
      <c r="F93" s="85">
        <v>64.63</v>
      </c>
      <c r="G93" s="86" t="s">
        <v>173</v>
      </c>
      <c r="H93" s="86" t="s">
        <v>173</v>
      </c>
      <c r="I93" s="86">
        <v>61</v>
      </c>
      <c r="J93" s="105" t="s">
        <v>173</v>
      </c>
      <c r="K93" s="81" t="s">
        <v>173</v>
      </c>
      <c r="L93" s="85">
        <v>59</v>
      </c>
      <c r="M93" s="105" t="s">
        <v>173</v>
      </c>
      <c r="N93" s="81" t="s">
        <v>173</v>
      </c>
      <c r="O93" s="85">
        <v>79.528999999999996</v>
      </c>
      <c r="P93" s="105" t="s">
        <v>173</v>
      </c>
      <c r="Q93" s="81" t="s">
        <v>173</v>
      </c>
      <c r="R93" s="85">
        <v>73</v>
      </c>
    </row>
    <row r="94" spans="1:18" x14ac:dyDescent="0.35">
      <c r="A94" s="89"/>
      <c r="B94" s="124" t="s">
        <v>216</v>
      </c>
      <c r="C94" s="124"/>
      <c r="D94" s="125" t="s">
        <v>173</v>
      </c>
      <c r="E94" s="92" t="s">
        <v>173</v>
      </c>
      <c r="F94" s="93">
        <f>F88+F91-F92-F93</f>
        <v>4983.5750000000107</v>
      </c>
      <c r="G94" s="94" t="s">
        <v>173</v>
      </c>
      <c r="H94" s="94" t="s">
        <v>173</v>
      </c>
      <c r="I94" s="94">
        <v>1015</v>
      </c>
      <c r="J94" s="125" t="s">
        <v>173</v>
      </c>
      <c r="K94" s="92" t="s">
        <v>173</v>
      </c>
      <c r="L94" s="93">
        <v>49</v>
      </c>
      <c r="M94" s="125" t="s">
        <v>173</v>
      </c>
      <c r="N94" s="92" t="s">
        <v>173</v>
      </c>
      <c r="O94" s="93">
        <v>-8150</v>
      </c>
      <c r="P94" s="125" t="s">
        <v>173</v>
      </c>
      <c r="Q94" s="92" t="s">
        <v>173</v>
      </c>
      <c r="R94" s="93">
        <v>-13920.040000000014</v>
      </c>
    </row>
  </sheetData>
  <mergeCells count="8">
    <mergeCell ref="A1:R1"/>
    <mergeCell ref="A2:R2"/>
    <mergeCell ref="B28:C28"/>
    <mergeCell ref="P3:R3"/>
    <mergeCell ref="D3:F3"/>
    <mergeCell ref="M3:O3"/>
    <mergeCell ref="J3:L3"/>
    <mergeCell ref="G3:I3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rozvaha</vt:lpstr>
      <vt:lpstr>výsledovka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slavikova</dc:creator>
  <cp:lastModifiedBy>Slavíková Petra</cp:lastModifiedBy>
  <cp:lastPrinted>2017-05-12T07:06:28Z</cp:lastPrinted>
  <dcterms:created xsi:type="dcterms:W3CDTF">2016-11-10T12:00:19Z</dcterms:created>
  <dcterms:modified xsi:type="dcterms:W3CDTF">2017-10-19T15:50:11Z</dcterms:modified>
</cp:coreProperties>
</file>